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pivotTables/pivotTable6.xml" ContentType="application/vnd.openxmlformats-officedocument.spreadsheetml.pivot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xl/pivotCache/pivotCacheRecords1.xml" ContentType="application/vnd.openxmlformats-officedocument.spreadsheetml.pivotCacheRecords+xml"/>
  <Override PartName="/xl/pivotTables/pivotTable7.xml" ContentType="application/vnd.openxmlformats-officedocument.spreadsheetml.pivotTable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pivotTables/pivotTable3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8772" windowHeight="5856" tabRatio="772" activeTab="4"/>
  </bookViews>
  <sheets>
    <sheet name="Explication" sheetId="22" r:id="rId1"/>
    <sheet name="Liste graphique&amp;tableau" sheetId="23" r:id="rId2"/>
    <sheet name="Fonction" sheetId="2" r:id="rId3"/>
    <sheet name="Feuil1" sheetId="27" r:id="rId4"/>
    <sheet name="Personnel" sheetId="1" r:id="rId5"/>
    <sheet name="G1 " sheetId="15" r:id="rId6"/>
    <sheet name="G2" sheetId="12" r:id="rId7"/>
    <sheet name="G3" sheetId="18" r:id="rId8"/>
    <sheet name="G4" sheetId="20" r:id="rId9"/>
    <sheet name="G5" sheetId="11" r:id="rId10"/>
    <sheet name="G6" sheetId="25" r:id="rId11"/>
    <sheet name="G7" sheetId="26" r:id="rId12"/>
    <sheet name="T1" sheetId="21" r:id="rId13"/>
    <sheet name="T2" sheetId="4" r:id="rId14"/>
    <sheet name="T3" sheetId="17" r:id="rId15"/>
    <sheet name="T4" sheetId="19" r:id="rId16"/>
    <sheet name="T5" sheetId="10" r:id="rId17"/>
    <sheet name="T6" sheetId="24" r:id="rId18"/>
    <sheet name="T7" sheetId="16" r:id="rId19"/>
  </sheets>
  <definedNames>
    <definedName name="Afdeling">#REF!</definedName>
    <definedName name="Département">Fonction!$D$4:$D$32</definedName>
    <definedName name="Fonction">Fonction!$C$4:$C$32</definedName>
    <definedName name="Functie">#REF!</definedName>
    <definedName name="Pause">Fonction!$E$4:$E$10</definedName>
  </definedNames>
  <calcPr calcId="125725"/>
  <pivotCaches>
    <pivotCache cacheId="0" r:id="rId20"/>
  </pivotCaches>
</workbook>
</file>

<file path=xl/calcChain.xml><?xml version="1.0" encoding="utf-8"?>
<calcChain xmlns="http://schemas.openxmlformats.org/spreadsheetml/2006/main">
  <c r="C62" i="1"/>
  <c r="E62" s="1"/>
  <c r="F62" s="1"/>
  <c r="C63"/>
  <c r="E63" s="1"/>
  <c r="F63" s="1"/>
  <c r="C64"/>
  <c r="C65"/>
  <c r="C66"/>
  <c r="E66" s="1"/>
  <c r="F66" s="1"/>
  <c r="C67"/>
  <c r="E67" s="1"/>
  <c r="F67" s="1"/>
  <c r="C68"/>
  <c r="C69"/>
  <c r="C70"/>
  <c r="E70" s="1"/>
  <c r="F70" s="1"/>
  <c r="C71"/>
  <c r="E71" s="1"/>
  <c r="F71" s="1"/>
  <c r="C72"/>
  <c r="C73"/>
  <c r="C74"/>
  <c r="E74" s="1"/>
  <c r="F74" s="1"/>
  <c r="C75"/>
  <c r="E75" s="1"/>
  <c r="F75" s="1"/>
  <c r="C76"/>
  <c r="C77"/>
  <c r="C78"/>
  <c r="E78" s="1"/>
  <c r="F78" s="1"/>
  <c r="D64"/>
  <c r="D65"/>
  <c r="D68"/>
  <c r="D69"/>
  <c r="D72"/>
  <c r="D73"/>
  <c r="D76"/>
  <c r="D77"/>
  <c r="E64"/>
  <c r="F64" s="1"/>
  <c r="E65"/>
  <c r="F65" s="1"/>
  <c r="E68"/>
  <c r="F68" s="1"/>
  <c r="E69"/>
  <c r="F69" s="1"/>
  <c r="E72"/>
  <c r="F72" s="1"/>
  <c r="E73"/>
  <c r="F73" s="1"/>
  <c r="E76"/>
  <c r="F76" s="1"/>
  <c r="E77"/>
  <c r="F77" s="1"/>
  <c r="G64"/>
  <c r="G65"/>
  <c r="H65" s="1"/>
  <c r="G68"/>
  <c r="G69"/>
  <c r="H69" s="1"/>
  <c r="G72"/>
  <c r="H72" s="1"/>
  <c r="G73"/>
  <c r="H73" s="1"/>
  <c r="G76"/>
  <c r="G77"/>
  <c r="H77" s="1"/>
  <c r="H64"/>
  <c r="H68"/>
  <c r="H76"/>
  <c r="C87"/>
  <c r="D87" s="1"/>
  <c r="C88"/>
  <c r="D88" s="1"/>
  <c r="C89"/>
  <c r="G89" s="1"/>
  <c r="H89" s="1"/>
  <c r="C90"/>
  <c r="E90" s="1"/>
  <c r="F90" s="1"/>
  <c r="C91"/>
  <c r="D91" s="1"/>
  <c r="C92"/>
  <c r="D92" s="1"/>
  <c r="C93"/>
  <c r="G93" s="1"/>
  <c r="H93" s="1"/>
  <c r="C94"/>
  <c r="D94" s="1"/>
  <c r="C95"/>
  <c r="D95" s="1"/>
  <c r="C96"/>
  <c r="D96" s="1"/>
  <c r="C97"/>
  <c r="D97" s="1"/>
  <c r="C98"/>
  <c r="D98" s="1"/>
  <c r="C99"/>
  <c r="D99" s="1"/>
  <c r="C100"/>
  <c r="D100" s="1"/>
  <c r="D89"/>
  <c r="D90"/>
  <c r="C49"/>
  <c r="D49" s="1"/>
  <c r="C50"/>
  <c r="D50" s="1"/>
  <c r="C51"/>
  <c r="G51" s="1"/>
  <c r="H51" s="1"/>
  <c r="C52"/>
  <c r="E52" s="1"/>
  <c r="F52" s="1"/>
  <c r="C53"/>
  <c r="D53" s="1"/>
  <c r="C54"/>
  <c r="D54" s="1"/>
  <c r="C55"/>
  <c r="D55" s="1"/>
  <c r="C56"/>
  <c r="D56" s="1"/>
  <c r="C57"/>
  <c r="D57" s="1"/>
  <c r="C58"/>
  <c r="D58" s="1"/>
  <c r="C59"/>
  <c r="D59" s="1"/>
  <c r="C60"/>
  <c r="G60" s="1"/>
  <c r="H60" s="1"/>
  <c r="C61"/>
  <c r="D61" s="1"/>
  <c r="C79"/>
  <c r="D79" s="1"/>
  <c r="C80"/>
  <c r="E80" s="1"/>
  <c r="F80" s="1"/>
  <c r="C81"/>
  <c r="D81" s="1"/>
  <c r="C82"/>
  <c r="D82" s="1"/>
  <c r="C83"/>
  <c r="D83" s="1"/>
  <c r="D51"/>
  <c r="D52"/>
  <c r="C84"/>
  <c r="D84" s="1"/>
  <c r="C85"/>
  <c r="D85" s="1"/>
  <c r="C86"/>
  <c r="D86" s="1"/>
  <c r="C101"/>
  <c r="D101" s="1"/>
  <c r="C102"/>
  <c r="D102" s="1"/>
  <c r="C103"/>
  <c r="D103" s="1"/>
  <c r="C104"/>
  <c r="D104" s="1"/>
  <c r="C105"/>
  <c r="D105" s="1"/>
  <c r="C106"/>
  <c r="D106" s="1"/>
  <c r="C107"/>
  <c r="D107" s="1"/>
  <c r="C108"/>
  <c r="D108" s="1"/>
  <c r="C109"/>
  <c r="D109" s="1"/>
  <c r="C110"/>
  <c r="D110" s="1"/>
  <c r="C111"/>
  <c r="D111" s="1"/>
  <c r="C112"/>
  <c r="D112" s="1"/>
  <c r="C113"/>
  <c r="D113" s="1"/>
  <c r="C114"/>
  <c r="D114" s="1"/>
  <c r="C115"/>
  <c r="D115" s="1"/>
  <c r="C48"/>
  <c r="D48" s="1"/>
  <c r="C45"/>
  <c r="C3"/>
  <c r="B16" i="19"/>
  <c r="B17"/>
  <c r="B18"/>
  <c r="B19"/>
  <c r="B20"/>
  <c r="C16"/>
  <c r="C17"/>
  <c r="C18"/>
  <c r="C19"/>
  <c r="C20"/>
  <c r="B22" i="4"/>
  <c r="C22"/>
  <c r="C47" i="1"/>
  <c r="D47" s="1"/>
  <c r="C116"/>
  <c r="D116" s="1"/>
  <c r="C46"/>
  <c r="D46" s="1"/>
  <c r="C117"/>
  <c r="D117" s="1"/>
  <c r="C118"/>
  <c r="D118" s="1"/>
  <c r="C119"/>
  <c r="D119" s="1"/>
  <c r="C120"/>
  <c r="D120" s="1"/>
  <c r="C121"/>
  <c r="D121" s="1"/>
  <c r="G78" l="1"/>
  <c r="H78" s="1"/>
  <c r="G74"/>
  <c r="H74" s="1"/>
  <c r="G70"/>
  <c r="H70" s="1"/>
  <c r="G66"/>
  <c r="H66" s="1"/>
  <c r="G62"/>
  <c r="H62" s="1"/>
  <c r="E93"/>
  <c r="F93" s="1"/>
  <c r="G75"/>
  <c r="H75" s="1"/>
  <c r="G71"/>
  <c r="H71" s="1"/>
  <c r="G67"/>
  <c r="H67" s="1"/>
  <c r="G63"/>
  <c r="H63" s="1"/>
  <c r="D78"/>
  <c r="D74"/>
  <c r="D70"/>
  <c r="D66"/>
  <c r="D62"/>
  <c r="D93"/>
  <c r="D75"/>
  <c r="D71"/>
  <c r="D67"/>
  <c r="D63"/>
  <c r="E97"/>
  <c r="F97" s="1"/>
  <c r="E89"/>
  <c r="F89" s="1"/>
  <c r="G94"/>
  <c r="H94" s="1"/>
  <c r="E94"/>
  <c r="F94" s="1"/>
  <c r="G90"/>
  <c r="H90" s="1"/>
  <c r="G98"/>
  <c r="H98" s="1"/>
  <c r="E98"/>
  <c r="F98" s="1"/>
  <c r="E55"/>
  <c r="F55" s="1"/>
  <c r="E100"/>
  <c r="F100" s="1"/>
  <c r="G52"/>
  <c r="H52" s="1"/>
  <c r="G97"/>
  <c r="H97" s="1"/>
  <c r="D60"/>
  <c r="G80"/>
  <c r="H80" s="1"/>
  <c r="E96"/>
  <c r="F96" s="1"/>
  <c r="G55"/>
  <c r="H55" s="1"/>
  <c r="E59"/>
  <c r="F59" s="1"/>
  <c r="D80"/>
  <c r="G59"/>
  <c r="H59" s="1"/>
  <c r="E60"/>
  <c r="F60" s="1"/>
  <c r="E51"/>
  <c r="F51" s="1"/>
  <c r="E92"/>
  <c r="F92" s="1"/>
  <c r="E88"/>
  <c r="F88" s="1"/>
  <c r="G81"/>
  <c r="H81" s="1"/>
  <c r="G56"/>
  <c r="H56" s="1"/>
  <c r="E81"/>
  <c r="F81" s="1"/>
  <c r="E56"/>
  <c r="F56" s="1"/>
  <c r="G99"/>
  <c r="H99" s="1"/>
  <c r="G95"/>
  <c r="H95" s="1"/>
  <c r="G91"/>
  <c r="H91" s="1"/>
  <c r="G87"/>
  <c r="H87" s="1"/>
  <c r="G100"/>
  <c r="H100" s="1"/>
  <c r="G96"/>
  <c r="H96" s="1"/>
  <c r="G92"/>
  <c r="H92" s="1"/>
  <c r="G88"/>
  <c r="H88" s="1"/>
  <c r="E99"/>
  <c r="F99" s="1"/>
  <c r="E95"/>
  <c r="F95" s="1"/>
  <c r="E91"/>
  <c r="F91" s="1"/>
  <c r="E87"/>
  <c r="F87" s="1"/>
  <c r="G115"/>
  <c r="H115" s="1"/>
  <c r="E112"/>
  <c r="F112" s="1"/>
  <c r="E104"/>
  <c r="F104" s="1"/>
  <c r="E102"/>
  <c r="F102" s="1"/>
  <c r="G85"/>
  <c r="H85" s="1"/>
  <c r="G82"/>
  <c r="H82" s="1"/>
  <c r="G61"/>
  <c r="H61" s="1"/>
  <c r="G57"/>
  <c r="H57" s="1"/>
  <c r="G53"/>
  <c r="H53" s="1"/>
  <c r="G49"/>
  <c r="H49" s="1"/>
  <c r="G104"/>
  <c r="H104" s="1"/>
  <c r="G102"/>
  <c r="H102" s="1"/>
  <c r="G83"/>
  <c r="H83" s="1"/>
  <c r="G79"/>
  <c r="H79" s="1"/>
  <c r="G58"/>
  <c r="H58" s="1"/>
  <c r="G54"/>
  <c r="H54" s="1"/>
  <c r="G50"/>
  <c r="H50" s="1"/>
  <c r="E110"/>
  <c r="F110" s="1"/>
  <c r="G107"/>
  <c r="H107" s="1"/>
  <c r="E82"/>
  <c r="F82" s="1"/>
  <c r="E61"/>
  <c r="F61" s="1"/>
  <c r="E57"/>
  <c r="F57" s="1"/>
  <c r="E53"/>
  <c r="F53" s="1"/>
  <c r="E49"/>
  <c r="F49" s="1"/>
  <c r="E83"/>
  <c r="F83" s="1"/>
  <c r="E79"/>
  <c r="F79" s="1"/>
  <c r="E58"/>
  <c r="F58" s="1"/>
  <c r="E54"/>
  <c r="F54" s="1"/>
  <c r="E50"/>
  <c r="F50" s="1"/>
  <c r="G113"/>
  <c r="H113" s="1"/>
  <c r="G112"/>
  <c r="H112" s="1"/>
  <c r="G110"/>
  <c r="H110" s="1"/>
  <c r="G105"/>
  <c r="H105" s="1"/>
  <c r="E106"/>
  <c r="F106" s="1"/>
  <c r="G101"/>
  <c r="H101" s="1"/>
  <c r="E84"/>
  <c r="F84" s="1"/>
  <c r="G48"/>
  <c r="H48" s="1"/>
  <c r="G114"/>
  <c r="H114" s="1"/>
  <c r="G111"/>
  <c r="H111" s="1"/>
  <c r="E108"/>
  <c r="F108" s="1"/>
  <c r="G106"/>
  <c r="H106" s="1"/>
  <c r="G103"/>
  <c r="H103" s="1"/>
  <c r="E86"/>
  <c r="F86" s="1"/>
  <c r="G84"/>
  <c r="H84" s="1"/>
  <c r="E114"/>
  <c r="F114" s="1"/>
  <c r="G109"/>
  <c r="H109" s="1"/>
  <c r="G108"/>
  <c r="H108" s="1"/>
  <c r="G86"/>
  <c r="H86" s="1"/>
  <c r="E115"/>
  <c r="F115" s="1"/>
  <c r="E113"/>
  <c r="F113" s="1"/>
  <c r="E111"/>
  <c r="F111" s="1"/>
  <c r="E109"/>
  <c r="F109" s="1"/>
  <c r="E107"/>
  <c r="F107" s="1"/>
  <c r="E105"/>
  <c r="F105" s="1"/>
  <c r="E103"/>
  <c r="F103" s="1"/>
  <c r="E101"/>
  <c r="F101" s="1"/>
  <c r="E85"/>
  <c r="F85" s="1"/>
  <c r="E48"/>
  <c r="F48" s="1"/>
  <c r="E116"/>
  <c r="F116" s="1"/>
  <c r="G117"/>
  <c r="H117" s="1"/>
  <c r="E46"/>
  <c r="F46" s="1"/>
  <c r="G121"/>
  <c r="H121" s="1"/>
  <c r="G118"/>
  <c r="H118" s="1"/>
  <c r="E117"/>
  <c r="F117" s="1"/>
  <c r="G116"/>
  <c r="H116" s="1"/>
  <c r="G47"/>
  <c r="H47" s="1"/>
  <c r="E47"/>
  <c r="F47" s="1"/>
  <c r="E121"/>
  <c r="F121" s="1"/>
  <c r="G120"/>
  <c r="H120" s="1"/>
  <c r="G46"/>
  <c r="H46" s="1"/>
  <c r="E118"/>
  <c r="F118" s="1"/>
  <c r="E120"/>
  <c r="F120" s="1"/>
  <c r="G119"/>
  <c r="H119" s="1"/>
  <c r="E119"/>
  <c r="F119" s="1"/>
  <c r="C9" l="1"/>
  <c r="D9" s="1"/>
  <c r="C10"/>
  <c r="D10" s="1"/>
  <c r="C11"/>
  <c r="D11" s="1"/>
  <c r="C12"/>
  <c r="D12" s="1"/>
  <c r="C13"/>
  <c r="D13" s="1"/>
  <c r="C14"/>
  <c r="D14" s="1"/>
  <c r="C21"/>
  <c r="D21" s="1"/>
  <c r="C8"/>
  <c r="D8" s="1"/>
  <c r="C15"/>
  <c r="D15" s="1"/>
  <c r="C16"/>
  <c r="C17"/>
  <c r="D17" s="1"/>
  <c r="C18"/>
  <c r="D18" s="1"/>
  <c r="C19"/>
  <c r="D19" s="1"/>
  <c r="C20"/>
  <c r="D20" s="1"/>
  <c r="D3"/>
  <c r="C4"/>
  <c r="D4" s="1"/>
  <c r="C5"/>
  <c r="D5" s="1"/>
  <c r="C6"/>
  <c r="D6" s="1"/>
  <c r="C7"/>
  <c r="D7" s="1"/>
  <c r="C22"/>
  <c r="D22" s="1"/>
  <c r="C23"/>
  <c r="D23" s="1"/>
  <c r="C24"/>
  <c r="D24" s="1"/>
  <c r="C25"/>
  <c r="D25" s="1"/>
  <c r="C26"/>
  <c r="D26" s="1"/>
  <c r="C27"/>
  <c r="D27" s="1"/>
  <c r="C28"/>
  <c r="D28" s="1"/>
  <c r="C29"/>
  <c r="D29" s="1"/>
  <c r="C30"/>
  <c r="D30" s="1"/>
  <c r="C31"/>
  <c r="D31" s="1"/>
  <c r="C32"/>
  <c r="D32" s="1"/>
  <c r="C33"/>
  <c r="D33" s="1"/>
  <c r="C34"/>
  <c r="D34" s="1"/>
  <c r="C35"/>
  <c r="D35" s="1"/>
  <c r="C36"/>
  <c r="D36" s="1"/>
  <c r="C37"/>
  <c r="D37" s="1"/>
  <c r="C38"/>
  <c r="C39"/>
  <c r="D39" s="1"/>
  <c r="C40"/>
  <c r="D40" s="1"/>
  <c r="C41"/>
  <c r="D41" s="1"/>
  <c r="C42"/>
  <c r="D42" s="1"/>
  <c r="C43"/>
  <c r="D43" s="1"/>
  <c r="C44"/>
  <c r="D44" s="1"/>
  <c r="D45"/>
  <c r="C2"/>
  <c r="G2" s="1"/>
  <c r="A2" i="21"/>
  <c r="C2"/>
  <c r="D2"/>
  <c r="E2"/>
  <c r="A3"/>
  <c r="B3"/>
  <c r="A4"/>
  <c r="A5"/>
  <c r="A6"/>
  <c r="A7"/>
  <c r="A8"/>
  <c r="A9"/>
  <c r="D132" i="1"/>
  <c r="B7" i="21" s="1"/>
  <c r="C21" i="17"/>
  <c r="B21"/>
  <c r="C20"/>
  <c r="B20"/>
  <c r="C19"/>
  <c r="B19"/>
  <c r="C18"/>
  <c r="B18"/>
  <c r="C17"/>
  <c r="B17"/>
  <c r="C16"/>
  <c r="B16"/>
  <c r="D129" i="1"/>
  <c r="B4" i="21" s="1"/>
  <c r="D130" i="1"/>
  <c r="B5" i="21" s="1"/>
  <c r="D131" i="1"/>
  <c r="B6" i="21" s="1"/>
  <c r="D134" i="1"/>
  <c r="B9" i="21" s="1"/>
  <c r="D133" i="1"/>
  <c r="B8" i="21" s="1"/>
  <c r="D2" i="1" l="1"/>
  <c r="D16"/>
  <c r="E16"/>
  <c r="F16" s="1"/>
  <c r="E39"/>
  <c r="D38"/>
  <c r="G38"/>
  <c r="E21"/>
  <c r="F21" s="1"/>
  <c r="E15"/>
  <c r="F15" s="1"/>
  <c r="E13"/>
  <c r="F13" s="1"/>
  <c r="E9"/>
  <c r="F9" s="1"/>
  <c r="E20"/>
  <c r="F20" s="1"/>
  <c r="G16"/>
  <c r="H16" s="1"/>
  <c r="E128" a="1"/>
  <c r="G12"/>
  <c r="H12" s="1"/>
  <c r="E12"/>
  <c r="F12" s="1"/>
  <c r="G11"/>
  <c r="H11" s="1"/>
  <c r="E11"/>
  <c r="F11" s="1"/>
  <c r="E14"/>
  <c r="F14" s="1"/>
  <c r="E10"/>
  <c r="F10" s="1"/>
  <c r="G13"/>
  <c r="H13" s="1"/>
  <c r="G9"/>
  <c r="H9" s="1"/>
  <c r="G14"/>
  <c r="H14" s="1"/>
  <c r="G10"/>
  <c r="H10" s="1"/>
  <c r="G19"/>
  <c r="H19" s="1"/>
  <c r="E19"/>
  <c r="F19" s="1"/>
  <c r="G15"/>
  <c r="H15" s="1"/>
  <c r="G21"/>
  <c r="H21" s="1"/>
  <c r="G17"/>
  <c r="H17" s="1"/>
  <c r="E17"/>
  <c r="F17" s="1"/>
  <c r="G20"/>
  <c r="H20" s="1"/>
  <c r="G18"/>
  <c r="H18" s="1"/>
  <c r="G8"/>
  <c r="H8" s="1"/>
  <c r="E18"/>
  <c r="F18" s="1"/>
  <c r="E8"/>
  <c r="F8" s="1"/>
  <c r="C21" i="4"/>
  <c r="E45" i="1"/>
  <c r="F45" s="1"/>
  <c r="C16" i="4"/>
  <c r="C17"/>
  <c r="C18"/>
  <c r="C19"/>
  <c r="C20"/>
  <c r="B21"/>
  <c r="B17"/>
  <c r="B18"/>
  <c r="B19"/>
  <c r="B20"/>
  <c r="B16"/>
  <c r="E130" i="1" l="1"/>
  <c r="E134"/>
  <c r="E129"/>
  <c r="E133"/>
  <c r="E128"/>
  <c r="E132"/>
  <c r="E131"/>
  <c r="G45"/>
  <c r="H45" s="1"/>
  <c r="G31"/>
  <c r="H31" s="1"/>
  <c r="G37"/>
  <c r="H37" s="1"/>
  <c r="G7"/>
  <c r="H7" s="1"/>
  <c r="G39"/>
  <c r="H39" s="1"/>
  <c r="G23"/>
  <c r="H23" s="1"/>
  <c r="G29"/>
  <c r="H29" s="1"/>
  <c r="G42"/>
  <c r="H42" s="1"/>
  <c r="G26"/>
  <c r="H26" s="1"/>
  <c r="G43"/>
  <c r="H43" s="1"/>
  <c r="H38"/>
  <c r="G33"/>
  <c r="H33" s="1"/>
  <c r="G27"/>
  <c r="H27" s="1"/>
  <c r="G22"/>
  <c r="H22" s="1"/>
  <c r="G3"/>
  <c r="H3" s="1"/>
  <c r="G34"/>
  <c r="H34" s="1"/>
  <c r="G4"/>
  <c r="H4" s="1"/>
  <c r="G41"/>
  <c r="H41" s="1"/>
  <c r="G35"/>
  <c r="H35" s="1"/>
  <c r="G30"/>
  <c r="H30" s="1"/>
  <c r="G25"/>
  <c r="H25" s="1"/>
  <c r="G5"/>
  <c r="H5" s="1"/>
  <c r="G44"/>
  <c r="H44" s="1"/>
  <c r="G40"/>
  <c r="H40" s="1"/>
  <c r="G36"/>
  <c r="H36" s="1"/>
  <c r="G32"/>
  <c r="H32" s="1"/>
  <c r="G28"/>
  <c r="H28" s="1"/>
  <c r="G24"/>
  <c r="H24" s="1"/>
  <c r="G6"/>
  <c r="H6" s="1"/>
  <c r="E33"/>
  <c r="F33" s="1"/>
  <c r="E3"/>
  <c r="F3" s="1"/>
  <c r="E7"/>
  <c r="F7" s="1"/>
  <c r="E37"/>
  <c r="F37" s="1"/>
  <c r="E44"/>
  <c r="F44" s="1"/>
  <c r="E28"/>
  <c r="F28" s="1"/>
  <c r="E32"/>
  <c r="F32" s="1"/>
  <c r="E42"/>
  <c r="F42" s="1"/>
  <c r="E26"/>
  <c r="F26" s="1"/>
  <c r="E2"/>
  <c r="F2" s="1"/>
  <c r="E40"/>
  <c r="F40" s="1"/>
  <c r="E34"/>
  <c r="F34" s="1"/>
  <c r="E29"/>
  <c r="F29" s="1"/>
  <c r="E24"/>
  <c r="F24" s="1"/>
  <c r="E4"/>
  <c r="F4" s="1"/>
  <c r="E38"/>
  <c r="F38" s="1"/>
  <c r="E22"/>
  <c r="F22" s="1"/>
  <c r="E41"/>
  <c r="F41" s="1"/>
  <c r="E36"/>
  <c r="F36" s="1"/>
  <c r="E30"/>
  <c r="F30" s="1"/>
  <c r="E25"/>
  <c r="F25" s="1"/>
  <c r="E6"/>
  <c r="F6" s="1"/>
  <c r="E43"/>
  <c r="F43" s="1"/>
  <c r="F39"/>
  <c r="E35"/>
  <c r="F35" s="1"/>
  <c r="E31"/>
  <c r="F31" s="1"/>
  <c r="E27"/>
  <c r="F27" s="1"/>
  <c r="E23"/>
  <c r="F23" s="1"/>
  <c r="E5"/>
  <c r="F5" s="1"/>
  <c r="F128" l="1" a="1"/>
  <c r="G128" a="1"/>
  <c r="H2"/>
  <c r="C5" i="21"/>
  <c r="C9"/>
  <c r="C4"/>
  <c r="C8"/>
  <c r="C3"/>
  <c r="C7"/>
  <c r="C6"/>
  <c r="F130" i="1" l="1"/>
  <c r="D5" i="21" s="1"/>
  <c r="F134" i="1"/>
  <c r="D9" i="21" s="1"/>
  <c r="F129" i="1"/>
  <c r="D4" i="21" s="1"/>
  <c r="F133" i="1"/>
  <c r="D8" i="21" s="1"/>
  <c r="F128" i="1"/>
  <c r="D3" i="21" s="1"/>
  <c r="F132" i="1"/>
  <c r="D7" i="21" s="1"/>
  <c r="F131" i="1"/>
  <c r="D6" i="21" s="1"/>
  <c r="G130" i="1"/>
  <c r="E5" i="21" s="1"/>
  <c r="G134" i="1"/>
  <c r="E9" i="21" s="1"/>
  <c r="G129" i="1"/>
  <c r="E4" i="21" s="1"/>
  <c r="G133" i="1"/>
  <c r="E8" i="21" s="1"/>
  <c r="G128" i="1"/>
  <c r="E3" i="21" s="1"/>
  <c r="G132" i="1"/>
  <c r="E7" i="21" s="1"/>
  <c r="G131" i="1"/>
  <c r="E6" i="21" s="1"/>
</calcChain>
</file>

<file path=xl/sharedStrings.xml><?xml version="1.0" encoding="utf-8"?>
<sst xmlns="http://schemas.openxmlformats.org/spreadsheetml/2006/main" count="426" uniqueCount="143">
  <si>
    <t>Fonction</t>
  </si>
  <si>
    <t>Département</t>
  </si>
  <si>
    <t>Ages</t>
  </si>
  <si>
    <t>date de Naissance</t>
  </si>
  <si>
    <t>Genre</t>
  </si>
  <si>
    <t>Femme</t>
  </si>
  <si>
    <t>Homme</t>
  </si>
  <si>
    <t>Tranche d'âges actuelle</t>
  </si>
  <si>
    <t>Dans 3 ans</t>
  </si>
  <si>
    <t>dans 5 ans</t>
  </si>
  <si>
    <t>Age+3</t>
  </si>
  <si>
    <t>Age+5</t>
  </si>
  <si>
    <t>Étiquettes de lignes</t>
  </si>
  <si>
    <t>Total général</t>
  </si>
  <si>
    <t>20-30 ans</t>
  </si>
  <si>
    <t>30-45 ans</t>
  </si>
  <si>
    <t>45-55 ans</t>
  </si>
  <si>
    <t>55-60 ans</t>
  </si>
  <si>
    <t>60 ans et plus</t>
  </si>
  <si>
    <t>Étiquettes de colonnes</t>
  </si>
  <si>
    <t>Nombre de Personne IFP-IPV</t>
  </si>
  <si>
    <t>Intérimaire</t>
  </si>
  <si>
    <t>Inférieur à 20</t>
  </si>
  <si>
    <t>à 3ans</t>
  </si>
  <si>
    <t>Aujourd'hui</t>
  </si>
  <si>
    <t>à 5 ans</t>
  </si>
  <si>
    <t>Moyenne de Ages</t>
  </si>
  <si>
    <t>Evolution du personnel à 0-3-5 ans</t>
  </si>
  <si>
    <t>Personnel</t>
  </si>
  <si>
    <t>Nombre de Personnel</t>
  </si>
  <si>
    <t>Travailleur 1</t>
  </si>
  <si>
    <t>Travailleur 2</t>
  </si>
  <si>
    <t>Travailleur 3</t>
  </si>
  <si>
    <t>Travailleur 4</t>
  </si>
  <si>
    <t>Travailleur 5</t>
  </si>
  <si>
    <t>Travailleur 6</t>
  </si>
  <si>
    <t>Travailleur 7</t>
  </si>
  <si>
    <t>Travailleur 8</t>
  </si>
  <si>
    <t>Travailleur 9</t>
  </si>
  <si>
    <t>Travailleur 10</t>
  </si>
  <si>
    <t>Travailleur 11</t>
  </si>
  <si>
    <t>Travailleur 12</t>
  </si>
  <si>
    <t>Travailleur 13</t>
  </si>
  <si>
    <t>Travailleur 14</t>
  </si>
  <si>
    <t>Travailleur 15</t>
  </si>
  <si>
    <t>Travailleur 16</t>
  </si>
  <si>
    <t>Travailleur 17</t>
  </si>
  <si>
    <t>Travailleur 18</t>
  </si>
  <si>
    <t>Travailleur 19</t>
  </si>
  <si>
    <t>Travailleur 20</t>
  </si>
  <si>
    <t>Travailleur 21</t>
  </si>
  <si>
    <t>Travailleur 22</t>
  </si>
  <si>
    <t>Travailleur 23</t>
  </si>
  <si>
    <t>Travailleur 24</t>
  </si>
  <si>
    <t>Travailleur 25</t>
  </si>
  <si>
    <t>Travailleur 26</t>
  </si>
  <si>
    <t>Travailleur 27</t>
  </si>
  <si>
    <t>Travailleur 28</t>
  </si>
  <si>
    <t>Travailleur 29</t>
  </si>
  <si>
    <t>Travailleur 30</t>
  </si>
  <si>
    <t>Travailleur 31</t>
  </si>
  <si>
    <t>Travailleur 32</t>
  </si>
  <si>
    <t>Travailleur 33</t>
  </si>
  <si>
    <t>Travailleur 34</t>
  </si>
  <si>
    <t>Travailleur 35</t>
  </si>
  <si>
    <t>Travailleur 36</t>
  </si>
  <si>
    <t>Travailleur 37</t>
  </si>
  <si>
    <t>Travailleur 38</t>
  </si>
  <si>
    <t>Travailleur 39</t>
  </si>
  <si>
    <t>Travailleur 40</t>
  </si>
  <si>
    <t>Travailleur 41</t>
  </si>
  <si>
    <t>Travailleur 42</t>
  </si>
  <si>
    <t>Travailleur 43</t>
  </si>
  <si>
    <t>Travailleur 44</t>
  </si>
  <si>
    <t>Conducteur de Ligne</t>
  </si>
  <si>
    <t>Opérateur de production</t>
  </si>
  <si>
    <t>Cariste</t>
  </si>
  <si>
    <t>Chef d'équipe</t>
  </si>
  <si>
    <t>Aget de Maintenance</t>
  </si>
  <si>
    <t>Fabrication</t>
  </si>
  <si>
    <t>Conditionnement</t>
  </si>
  <si>
    <t>Maintenance</t>
  </si>
  <si>
    <t>(Tous)</t>
  </si>
  <si>
    <t>Fonction1</t>
  </si>
  <si>
    <t>Fonction2</t>
  </si>
  <si>
    <t>Fonction3</t>
  </si>
  <si>
    <t>Fonction4</t>
  </si>
  <si>
    <t>Fonction5</t>
  </si>
  <si>
    <t>Fonction6</t>
  </si>
  <si>
    <t>Fonction7</t>
  </si>
  <si>
    <t>Fonction8</t>
  </si>
  <si>
    <t>Fonction9</t>
  </si>
  <si>
    <t>Fonction10</t>
  </si>
  <si>
    <t>Département1</t>
  </si>
  <si>
    <t>Département2</t>
  </si>
  <si>
    <t>Département3</t>
  </si>
  <si>
    <t>Département4</t>
  </si>
  <si>
    <t>Travailleur 45</t>
  </si>
  <si>
    <t>(vide)</t>
  </si>
  <si>
    <t>15-20 ans</t>
  </si>
  <si>
    <t>Rem: seul la partie en vert est active , si vous souhaitez insérer des lignes faites le après la ligne 1</t>
  </si>
  <si>
    <t>Remplacer le "travailleur" par le nom et prénom et ajouter la date de naissance dans la colonne voisine</t>
  </si>
  <si>
    <t>Les calculs se font automatiquement.</t>
  </si>
  <si>
    <t>Nombre de Ages</t>
  </si>
  <si>
    <t>G1 et T1</t>
  </si>
  <si>
    <t xml:space="preserve"> ==&gt; Montre l'évolution  des ages de l'entreprise en temps 0, +3 et +5</t>
  </si>
  <si>
    <t>G2 et T2</t>
  </si>
  <si>
    <t xml:space="preserve"> ==&gt; Montre la pyramide des ages de l'entreprise à l'heure actuelle T0</t>
  </si>
  <si>
    <t>G3 et T3</t>
  </si>
  <si>
    <t xml:space="preserve"> ==&gt; Montre la pyramide des ages de l'entreprise dans 3 ans</t>
  </si>
  <si>
    <t>Quelles données pouvez-vous obtenir à l'aide de cet outil?</t>
  </si>
  <si>
    <t>G4 et T4</t>
  </si>
  <si>
    <t xml:space="preserve"> ==&gt; Montre la pyramide des ages de l'entreprise dans 5 ans</t>
  </si>
  <si>
    <t>G5 et T5</t>
  </si>
  <si>
    <t xml:space="preserve">G6 et T6 </t>
  </si>
  <si>
    <t xml:space="preserve"> ==&gt; Montre la répartition des ages par département</t>
  </si>
  <si>
    <t xml:space="preserve"> ==&gt; Montre la répartition des ages par fonction</t>
  </si>
  <si>
    <t xml:space="preserve"> ==&gt; Montre la moyenne des ages par département</t>
  </si>
  <si>
    <t>G7 et T7</t>
  </si>
  <si>
    <t xml:space="preserve">Etape 1. Cliquer sur la feuille "Fonction" pour ajouter ou modifier des fonctions et des départements </t>
  </si>
  <si>
    <t xml:space="preserve">Etape 2. Pour ajouter du personnel et leur date de naissance cliquer sur la Feuille "Personnel" </t>
  </si>
  <si>
    <t>Etape 3. Pour mettre à jour les graphiques et les tableaux de données il suffit de cliquer sur "Actualiser tout" dans le menu "Données"</t>
  </si>
  <si>
    <t>Enregistrement des fonctions et des départrement</t>
  </si>
  <si>
    <t>Moniteur ages demo: marche à suivre</t>
  </si>
  <si>
    <t>La couleur de la cellule correspond à la couleur des onglets ci-dessous</t>
  </si>
  <si>
    <t>Utiliser les cellules en vert afin d'ajouter ou d'enlever une fonction ou département</t>
  </si>
  <si>
    <t>Pause</t>
  </si>
  <si>
    <t>AM</t>
  </si>
  <si>
    <t>PM</t>
  </si>
  <si>
    <t>Nuit</t>
  </si>
  <si>
    <t>Travailleur 46</t>
  </si>
  <si>
    <t>Travailleur 47</t>
  </si>
  <si>
    <t>Travailleur 48</t>
  </si>
  <si>
    <t>Travailleur 49</t>
  </si>
  <si>
    <t>Travailleur 50</t>
  </si>
  <si>
    <t>Travailleur 51</t>
  </si>
  <si>
    <t>Travailleur 52</t>
  </si>
  <si>
    <t>Travailleur 53</t>
  </si>
  <si>
    <t>Travailleur 54</t>
  </si>
  <si>
    <t>Travailleur 55</t>
  </si>
  <si>
    <t>Travailleur 56</t>
  </si>
  <si>
    <t>Travailleur 57</t>
  </si>
  <si>
    <t>Travailleur 58</t>
  </si>
</sst>
</file>

<file path=xl/styles.xml><?xml version="1.0" encoding="utf-8"?>
<styleSheet xmlns="http://schemas.openxmlformats.org/spreadsheetml/2006/main">
  <numFmts count="1">
    <numFmt numFmtId="164" formatCode="[&lt;0]0;General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9966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1" xfId="0" applyFill="1" applyBorder="1"/>
    <xf numFmtId="0" fontId="2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0" fontId="3" fillId="0" borderId="0" xfId="0" applyFont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2" fontId="0" fillId="0" borderId="0" xfId="0" applyNumberFormat="1"/>
    <xf numFmtId="0" fontId="0" fillId="7" borderId="0" xfId="0" applyFill="1" applyBorder="1" applyAlignment="1">
      <alignment horizontal="center"/>
    </xf>
    <xf numFmtId="14" fontId="0" fillId="7" borderId="0" xfId="0" applyNumberFormat="1" applyFill="1" applyBorder="1" applyAlignment="1">
      <alignment horizontal="center"/>
    </xf>
    <xf numFmtId="14" fontId="4" fillId="7" borderId="0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14" fontId="0" fillId="7" borderId="0" xfId="0" applyNumberForma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 indent="1"/>
    </xf>
    <xf numFmtId="0" fontId="5" fillId="0" borderId="0" xfId="0" applyFont="1"/>
    <xf numFmtId="0" fontId="0" fillId="4" borderId="3" xfId="0" applyFill="1" applyBorder="1" applyAlignment="1" applyProtection="1">
      <alignment horizontal="center"/>
    </xf>
    <xf numFmtId="0" fontId="0" fillId="4" borderId="4" xfId="0" applyNumberFormat="1" applyFill="1" applyBorder="1" applyAlignment="1" applyProtection="1">
      <alignment horizontal="center"/>
    </xf>
    <xf numFmtId="0" fontId="0" fillId="5" borderId="3" xfId="0" applyFill="1" applyBorder="1" applyAlignment="1" applyProtection="1">
      <alignment horizontal="center"/>
    </xf>
    <xf numFmtId="0" fontId="0" fillId="5" borderId="4" xfId="0" applyNumberForma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4" fillId="4" borderId="4" xfId="0" applyNumberFormat="1" applyFont="1" applyFill="1" applyBorder="1" applyAlignment="1" applyProtection="1">
      <alignment horizontal="center"/>
    </xf>
    <xf numFmtId="0" fontId="4" fillId="5" borderId="3" xfId="0" applyFont="1" applyFill="1" applyBorder="1" applyAlignment="1" applyProtection="1">
      <alignment horizontal="center"/>
    </xf>
    <xf numFmtId="0" fontId="4" fillId="5" borderId="4" xfId="0" applyNumberFormat="1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0" fontId="4" fillId="5" borderId="0" xfId="0" applyNumberFormat="1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0" fillId="5" borderId="0" xfId="0" applyNumberFormat="1" applyFill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0" xfId="0" applyNumberFormat="1" applyFill="1" applyBorder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0" xfId="0" applyFont="1" applyBorder="1"/>
    <xf numFmtId="0" fontId="7" fillId="0" borderId="0" xfId="0" applyFont="1"/>
    <xf numFmtId="0" fontId="0" fillId="0" borderId="0" xfId="0" applyFont="1"/>
    <xf numFmtId="0" fontId="2" fillId="6" borderId="5" xfId="0" applyFont="1" applyFill="1" applyBorder="1"/>
    <xf numFmtId="0" fontId="0" fillId="0" borderId="5" xfId="0" applyFont="1" applyBorder="1"/>
    <xf numFmtId="0" fontId="10" fillId="0" borderId="0" xfId="0" applyFont="1"/>
    <xf numFmtId="0" fontId="8" fillId="11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8" borderId="0" xfId="0" applyFont="1" applyFill="1" applyAlignment="1">
      <alignment vertical="center"/>
    </xf>
    <xf numFmtId="0" fontId="2" fillId="7" borderId="15" xfId="0" applyFont="1" applyFill="1" applyBorder="1"/>
    <xf numFmtId="0" fontId="0" fillId="7" borderId="15" xfId="0" applyFont="1" applyFill="1" applyBorder="1"/>
    <xf numFmtId="0" fontId="2" fillId="7" borderId="16" xfId="0" applyFont="1" applyFill="1" applyBorder="1"/>
    <xf numFmtId="0" fontId="0" fillId="7" borderId="16" xfId="0" applyFont="1" applyFill="1" applyBorder="1"/>
    <xf numFmtId="0" fontId="8" fillId="10" borderId="17" xfId="0" applyFont="1" applyFill="1" applyBorder="1" applyAlignment="1">
      <alignment vertical="center"/>
    </xf>
    <xf numFmtId="0" fontId="8" fillId="9" borderId="17" xfId="0" applyFont="1" applyFill="1" applyBorder="1" applyAlignment="1">
      <alignment vertical="center"/>
    </xf>
    <xf numFmtId="0" fontId="8" fillId="12" borderId="17" xfId="0" applyFont="1" applyFill="1" applyBorder="1" applyAlignment="1">
      <alignment vertical="center"/>
    </xf>
    <xf numFmtId="0" fontId="8" fillId="13" borderId="17" xfId="0" applyFont="1" applyFill="1" applyBorder="1" applyAlignment="1">
      <alignment vertical="center"/>
    </xf>
    <xf numFmtId="0" fontId="8" fillId="14" borderId="17" xfId="0" applyFont="1" applyFill="1" applyBorder="1" applyAlignment="1">
      <alignment vertical="center"/>
    </xf>
    <xf numFmtId="0" fontId="11" fillId="2" borderId="0" xfId="0" applyFont="1" applyFill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7" borderId="0" xfId="0" applyFill="1" applyBorder="1" applyAlignment="1" applyProtection="1">
      <alignment horizontal="center"/>
    </xf>
    <xf numFmtId="14" fontId="0" fillId="7" borderId="0" xfId="0" applyNumberFormat="1" applyFill="1" applyBorder="1" applyAlignment="1" applyProtection="1">
      <alignment horizontal="center"/>
    </xf>
    <xf numFmtId="14" fontId="4" fillId="7" borderId="0" xfId="0" applyNumberFormat="1" applyFont="1" applyFill="1" applyBorder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0" fontId="4" fillId="7" borderId="0" xfId="0" applyFont="1" applyFill="1" applyAlignment="1" applyProtection="1">
      <alignment horizontal="center"/>
    </xf>
    <xf numFmtId="0" fontId="10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6">
    <dxf>
      <fill>
        <patternFill>
          <bgColor theme="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rgb="FFFF0000"/>
        </patternFill>
      </fill>
    </dxf>
    <dxf>
      <fill>
        <patternFill patternType="solid">
          <fgColor indexed="64"/>
          <bgColor rgb="FF92D050"/>
        </patternFill>
      </fill>
      <alignment horizontal="center" vertical="bottom" textRotation="0" wrapText="0" indent="0" relativeIndent="0" justifyLastLine="0" shrinkToFit="0" mergeCell="0" readingOrder="0"/>
    </dxf>
    <dxf>
      <fill>
        <patternFill patternType="solid">
          <fgColor indexed="64"/>
          <bgColor rgb="FF92D050"/>
        </patternFill>
      </fill>
      <alignment horizontal="center" vertical="bottom" textRotation="0" wrapText="0" indent="0" relativeIndent="0" justifyLastLine="0" shrinkToFit="0" mergeCell="0" readingOrder="0"/>
    </dxf>
    <dxf>
      <fill>
        <patternFill patternType="solid">
          <fgColor indexed="64"/>
          <bgColor rgb="FF92D050"/>
        </patternFill>
      </fill>
      <alignment horizontal="center" vertical="bottom" textRotation="0" wrapText="0" indent="0" relativeIndent="0" justifyLastLine="0" shrinkToFit="0" mergeCell="0" readingOrder="0"/>
    </dxf>
    <dxf>
      <fill>
        <patternFill patternType="solid">
          <fgColor indexed="64"/>
          <bgColor rgb="FF92D050"/>
        </patternFill>
      </fill>
      <alignment horizontal="center" vertical="bottom" textRotation="0" wrapText="0" indent="0" relativeIndent="0" justifyLastLine="0" shrinkToFit="0" mergeCell="0" readingOrder="0"/>
    </dxf>
    <dxf>
      <font>
        <b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relativeIndent="0" justifyLastLine="0" shrinkToFit="0" mergeCell="0" readingOrder="0"/>
      <protection locked="1" hidden="0"/>
    </dxf>
    <dxf>
      <font>
        <b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relativeIndent="0" justifyLastLine="0" shrinkToFit="0" mergeCell="0" readingOrder="0"/>
      <protection locked="1" hidden="0"/>
    </dxf>
    <dxf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relativeIndent="0" justifyLastLine="0" shrinkToFit="0" mergeCell="0" readingOrder="0"/>
      <protection locked="1" hidden="0"/>
    </dxf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relativeIndent="0" justifyLastLine="0" shrinkToFit="0" mergeCell="0" readingOrder="0"/>
      <protection locked="1" hidden="0"/>
    </dxf>
    <dxf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/>
        <right style="medium">
          <color indexed="64"/>
        </right>
        <top/>
        <bottom/>
      </border>
      <protection locked="1" hidden="0"/>
    </dxf>
    <dxf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relativeIndent="0" justifyLastLine="0" shrinkToFit="0" mergeCell="0" readingOrder="0"/>
      <protection locked="1" hidden="0"/>
    </dxf>
    <dxf>
      <numFmt numFmtId="19" formatCode="d/mm/yyyy"/>
      <fill>
        <patternFill patternType="solid">
          <fgColor indexed="64"/>
          <bgColor rgb="FF92D050"/>
        </patternFill>
      </fill>
      <alignment horizontal="center" vertical="bottom" textRotation="0" wrapText="0" indent="0" relativeIndent="0" justifyLastLine="0" shrinkToFit="0" mergeCell="0" readingOrder="0"/>
    </dxf>
    <dxf>
      <fill>
        <patternFill patternType="solid">
          <fgColor indexed="64"/>
          <bgColor rgb="FF92D050"/>
        </patternFill>
      </fill>
      <alignment horizontal="center" vertical="bottom" textRotation="0" wrapText="0" indent="0" relativeIndent="0" justifyLastLine="0" shrinkToFit="0" mergeCell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6" tint="-0.249977111117893"/>
        </patternFill>
      </fill>
      <alignment horizontal="center" vertical="bottom" textRotation="0" wrapText="0" indent="0" relativeIndent="0" justifyLastLine="0" shrinkToFit="0" mergeCell="0" readingOrder="0"/>
    </dxf>
  </dxfs>
  <tableStyles count="0" defaultTableStyle="TableStyleMedium9" defaultPivotStyle="PivotStyleLight16"/>
  <colors>
    <mruColors>
      <color rgb="FF009900"/>
      <color rgb="FFCC9966"/>
      <color rgb="FF9966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chartsheet" Target="chartsheets/sheet2.xml"/><Relationship Id="rId12" Type="http://schemas.openxmlformats.org/officeDocument/2006/relationships/chartsheet" Target="chartsheets/sheet7.xml"/><Relationship Id="rId17" Type="http://schemas.openxmlformats.org/officeDocument/2006/relationships/worksheet" Target="worksheets/sheet10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9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hartsheet" Target="chartsheets/sheet6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8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2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7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26"/>
  <c:chart>
    <c:title>
      <c:tx>
        <c:rich>
          <a:bodyPr/>
          <a:lstStyle/>
          <a:p>
            <a:pPr>
              <a:defRPr/>
            </a:pPr>
            <a:r>
              <a:rPr lang="nl-BE"/>
              <a:t>Evolution du personnel à 0/3/5  ans</a:t>
            </a:r>
          </a:p>
        </c:rich>
      </c:tx>
      <c:layout>
        <c:manualLayout>
          <c:xMode val="edge"/>
          <c:yMode val="edge"/>
          <c:x val="0.17544369735891091"/>
          <c:y val="2.9370627753393202E-2"/>
        </c:manualLayout>
      </c:layout>
      <c:overlay val="1"/>
    </c:title>
    <c:plotArea>
      <c:layout>
        <c:manualLayout>
          <c:layoutTarget val="inner"/>
          <c:xMode val="edge"/>
          <c:yMode val="edge"/>
          <c:x val="5.4629322998831734E-2"/>
          <c:y val="8.2033253563501149E-2"/>
          <c:w val="0.75501092896822641"/>
          <c:h val="0.86541083280596698"/>
        </c:manualLayout>
      </c:layout>
      <c:barChart>
        <c:barDir val="col"/>
        <c:grouping val="clustered"/>
        <c:ser>
          <c:idx val="0"/>
          <c:order val="0"/>
          <c:tx>
            <c:strRef>
              <c:f>Personnel!$E$126:$E$127</c:f>
              <c:strCache>
                <c:ptCount val="1"/>
                <c:pt idx="0">
                  <c:v>Personnel Aujourd'hui</c:v>
                </c:pt>
              </c:strCache>
            </c:strRef>
          </c:tx>
          <c:cat>
            <c:strRef>
              <c:f>Personnel!$D$128:$D$134</c:f>
              <c:strCache>
                <c:ptCount val="7"/>
                <c:pt idx="0">
                  <c:v>Inférieur à 20</c:v>
                </c:pt>
                <c:pt idx="1">
                  <c:v>] 20-30 ]</c:v>
                </c:pt>
                <c:pt idx="2">
                  <c:v>] 30-45 ]</c:v>
                </c:pt>
                <c:pt idx="3">
                  <c:v>] 45-55 ]</c:v>
                </c:pt>
                <c:pt idx="4">
                  <c:v>] 55-60 ]</c:v>
                </c:pt>
                <c:pt idx="5">
                  <c:v>] 60-65 ]</c:v>
                </c:pt>
                <c:pt idx="6">
                  <c:v>] 65-70 ]</c:v>
                </c:pt>
              </c:strCache>
            </c:strRef>
          </c:cat>
          <c:val>
            <c:numRef>
              <c:f>Personnel!$E$128:$E$134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25</c:v>
                </c:pt>
                <c:pt idx="3">
                  <c:v>19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Personnel!$F$126:$F$127</c:f>
              <c:strCache>
                <c:ptCount val="1"/>
                <c:pt idx="0">
                  <c:v>Personnel à 3ans</c:v>
                </c:pt>
              </c:strCache>
            </c:strRef>
          </c:tx>
          <c:cat>
            <c:strRef>
              <c:f>Personnel!$D$128:$D$134</c:f>
              <c:strCache>
                <c:ptCount val="7"/>
                <c:pt idx="0">
                  <c:v>Inférieur à 20</c:v>
                </c:pt>
                <c:pt idx="1">
                  <c:v>] 20-30 ]</c:v>
                </c:pt>
                <c:pt idx="2">
                  <c:v>] 30-45 ]</c:v>
                </c:pt>
                <c:pt idx="3">
                  <c:v>] 45-55 ]</c:v>
                </c:pt>
                <c:pt idx="4">
                  <c:v>] 55-60 ]</c:v>
                </c:pt>
                <c:pt idx="5">
                  <c:v>] 60-65 ]</c:v>
                </c:pt>
                <c:pt idx="6">
                  <c:v>] 65-70 ]</c:v>
                </c:pt>
              </c:strCache>
            </c:strRef>
          </c:cat>
          <c:val>
            <c:numRef>
              <c:f>Personnel!$F$128:$F$134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27</c:v>
                </c:pt>
                <c:pt idx="4">
                  <c:v>7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strRef>
              <c:f>Personnel!$G$126:$G$127</c:f>
              <c:strCache>
                <c:ptCount val="1"/>
                <c:pt idx="0">
                  <c:v>Personnel à 5 ans</c:v>
                </c:pt>
              </c:strCache>
            </c:strRef>
          </c:tx>
          <c:cat>
            <c:strRef>
              <c:f>Personnel!$D$128:$D$134</c:f>
              <c:strCache>
                <c:ptCount val="7"/>
                <c:pt idx="0">
                  <c:v>Inférieur à 20</c:v>
                </c:pt>
                <c:pt idx="1">
                  <c:v>] 20-30 ]</c:v>
                </c:pt>
                <c:pt idx="2">
                  <c:v>] 30-45 ]</c:v>
                </c:pt>
                <c:pt idx="3">
                  <c:v>] 45-55 ]</c:v>
                </c:pt>
                <c:pt idx="4">
                  <c:v>] 55-60 ]</c:v>
                </c:pt>
                <c:pt idx="5">
                  <c:v>] 60-65 ]</c:v>
                </c:pt>
                <c:pt idx="6">
                  <c:v>] 65-70 ]</c:v>
                </c:pt>
              </c:strCache>
            </c:strRef>
          </c:cat>
          <c:val>
            <c:numRef>
              <c:f>Personnel!$G$128:$G$134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15</c:v>
                </c:pt>
                <c:pt idx="3">
                  <c:v>25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</c:numCache>
            </c:numRef>
          </c:val>
        </c:ser>
        <c:dLbls>
          <c:showVal val="1"/>
        </c:dLbls>
        <c:axId val="132177920"/>
        <c:axId val="132179456"/>
      </c:barChart>
      <c:catAx>
        <c:axId val="132177920"/>
        <c:scaling>
          <c:orientation val="minMax"/>
        </c:scaling>
        <c:axPos val="b"/>
        <c:tickLblPos val="nextTo"/>
        <c:crossAx val="132179456"/>
        <c:crosses val="autoZero"/>
        <c:auto val="1"/>
        <c:lblAlgn val="ctr"/>
        <c:lblOffset val="100"/>
      </c:catAx>
      <c:valAx>
        <c:axId val="132179456"/>
        <c:scaling>
          <c:orientation val="minMax"/>
        </c:scaling>
        <c:axPos val="l"/>
        <c:majorGridlines/>
        <c:numFmt formatCode="General" sourceLinked="1"/>
        <c:tickLblPos val="nextTo"/>
        <c:crossAx val="132177920"/>
        <c:crosses val="autoZero"/>
        <c:crossBetween val="between"/>
        <c:majorUnit val="1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37"/>
  <c:chart>
    <c:title>
      <c:tx>
        <c:rich>
          <a:bodyPr/>
          <a:lstStyle/>
          <a:p>
            <a:pPr>
              <a:defRPr/>
            </a:pPr>
            <a:r>
              <a:rPr lang="en-US"/>
              <a:t>Pyramide des Ages à  l'heure actuelle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9.137025171604965E-2"/>
          <c:y val="8.0380929678977517E-2"/>
          <c:w val="0.7524667541557305"/>
          <c:h val="0.83309419655876749"/>
        </c:manualLayout>
      </c:layout>
      <c:barChart>
        <c:barDir val="bar"/>
        <c:grouping val="clustered"/>
        <c:ser>
          <c:idx val="0"/>
          <c:order val="0"/>
          <c:tx>
            <c:strRef>
              <c:f>'T2'!$B$15</c:f>
              <c:strCache>
                <c:ptCount val="1"/>
                <c:pt idx="0">
                  <c:v>Femme</c:v>
                </c:pt>
              </c:strCache>
            </c:strRef>
          </c:tx>
          <c:dLbls>
            <c:dLbl>
              <c:idx val="0"/>
              <c:layout>
                <c:manualLayout>
                  <c:x val="-3.0141242032771225E-2"/>
                  <c:y val="0"/>
                </c:manualLayout>
              </c:layout>
              <c:dLblPos val="outEnd"/>
              <c:showVal val="1"/>
            </c:dLbl>
            <c:dLblPos val="ctr"/>
            <c:showVal val="1"/>
          </c:dLbls>
          <c:cat>
            <c:strRef>
              <c:f>'T2'!$A$16:$A$21</c:f>
              <c:strCache>
                <c:ptCount val="6"/>
                <c:pt idx="0">
                  <c:v>15-20 ans</c:v>
                </c:pt>
                <c:pt idx="1">
                  <c:v>20-30 ans</c:v>
                </c:pt>
                <c:pt idx="2">
                  <c:v>30-45 ans</c:v>
                </c:pt>
                <c:pt idx="3">
                  <c:v>45-55 ans</c:v>
                </c:pt>
                <c:pt idx="4">
                  <c:v>55-60 ans</c:v>
                </c:pt>
                <c:pt idx="5">
                  <c:v>60 ans et plus</c:v>
                </c:pt>
              </c:strCache>
            </c:strRef>
          </c:cat>
          <c:val>
            <c:numRef>
              <c:f>'T2'!$B$16:$B$21</c:f>
              <c:numCache>
                <c:formatCode>[&lt;0]0;General</c:formatCode>
                <c:ptCount val="6"/>
                <c:pt idx="0">
                  <c:v>0</c:v>
                </c:pt>
                <c:pt idx="1">
                  <c:v>-2</c:v>
                </c:pt>
                <c:pt idx="2">
                  <c:v>-16</c:v>
                </c:pt>
                <c:pt idx="3">
                  <c:v>-9</c:v>
                </c:pt>
                <c:pt idx="4">
                  <c:v>-5</c:v>
                </c:pt>
                <c:pt idx="5">
                  <c:v>-1</c:v>
                </c:pt>
              </c:numCache>
            </c:numRef>
          </c:val>
        </c:ser>
        <c:ser>
          <c:idx val="1"/>
          <c:order val="1"/>
          <c:tx>
            <c:strRef>
              <c:f>'T2'!$C$15</c:f>
              <c:strCache>
                <c:ptCount val="1"/>
                <c:pt idx="0">
                  <c:v>Homme</c:v>
                </c:pt>
              </c:strCache>
            </c:strRef>
          </c:tx>
          <c:dLbls>
            <c:dLblPos val="inEnd"/>
            <c:showVal val="1"/>
          </c:dLbls>
          <c:cat>
            <c:strRef>
              <c:f>'T2'!$A$16:$A$21</c:f>
              <c:strCache>
                <c:ptCount val="6"/>
                <c:pt idx="0">
                  <c:v>15-20 ans</c:v>
                </c:pt>
                <c:pt idx="1">
                  <c:v>20-30 ans</c:v>
                </c:pt>
                <c:pt idx="2">
                  <c:v>30-45 ans</c:v>
                </c:pt>
                <c:pt idx="3">
                  <c:v>45-55 ans</c:v>
                </c:pt>
                <c:pt idx="4">
                  <c:v>55-60 ans</c:v>
                </c:pt>
                <c:pt idx="5">
                  <c:v>60 ans et plus</c:v>
                </c:pt>
              </c:strCache>
            </c:strRef>
          </c:cat>
          <c:val>
            <c:numRef>
              <c:f>'T2'!$C$16:$C$21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9</c:v>
                </c:pt>
                <c:pt idx="3">
                  <c:v>10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</c:ser>
        <c:gapWidth val="0"/>
        <c:overlap val="100"/>
        <c:axId val="132889600"/>
        <c:axId val="132899584"/>
      </c:barChart>
      <c:catAx>
        <c:axId val="132889600"/>
        <c:scaling>
          <c:orientation val="minMax"/>
        </c:scaling>
        <c:axPos val="l"/>
        <c:tickLblPos val="low"/>
        <c:crossAx val="132899584"/>
        <c:crosses val="autoZero"/>
        <c:auto val="1"/>
        <c:lblAlgn val="ctr"/>
        <c:lblOffset val="100"/>
      </c:catAx>
      <c:valAx>
        <c:axId val="132899584"/>
        <c:scaling>
          <c:orientation val="minMax"/>
          <c:max val="12"/>
          <c:min val="-12"/>
        </c:scaling>
        <c:axPos val="b"/>
        <c:majorGridlines/>
        <c:numFmt formatCode="[&lt;0]0;General" sourceLinked="1"/>
        <c:tickLblPos val="nextTo"/>
        <c:crossAx val="13288960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9048571306206431"/>
          <c:y val="0.4262452801766593"/>
          <c:w val="8.6922530643146534E-2"/>
          <c:h val="0.11177038276712006"/>
        </c:manualLayout>
      </c:layout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37"/>
  <c:chart>
    <c:title>
      <c:tx>
        <c:rich>
          <a:bodyPr/>
          <a:lstStyle/>
          <a:p>
            <a:pPr>
              <a:defRPr/>
            </a:pPr>
            <a:r>
              <a:rPr lang="nl-BE"/>
              <a:t> </a:t>
            </a:r>
            <a:r>
              <a:rPr lang="en-US"/>
              <a:t>Pyramide des ages du personnel à + 3 ans</a:t>
            </a:r>
            <a:endParaRPr lang="nl-BE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0906596251702819"/>
          <c:y val="6.5034961453942303E-2"/>
          <c:w val="0.79652786092131955"/>
          <c:h val="0.88240912491552637"/>
        </c:manualLayout>
      </c:layout>
      <c:barChart>
        <c:barDir val="bar"/>
        <c:grouping val="clustered"/>
        <c:ser>
          <c:idx val="0"/>
          <c:order val="0"/>
          <c:tx>
            <c:strRef>
              <c:f>'T3'!$B$15</c:f>
              <c:strCache>
                <c:ptCount val="1"/>
                <c:pt idx="0">
                  <c:v>Femme</c:v>
                </c:pt>
              </c:strCache>
            </c:strRef>
          </c:tx>
          <c:dLbls>
            <c:dLbl>
              <c:idx val="3"/>
              <c:delete val="1"/>
            </c:dLbl>
            <c:dLblPos val="ctr"/>
            <c:showVal val="1"/>
          </c:dLbls>
          <c:cat>
            <c:strRef>
              <c:f>'T3'!$A$16:$A$20</c:f>
              <c:strCache>
                <c:ptCount val="5"/>
                <c:pt idx="0">
                  <c:v>20-30 ans</c:v>
                </c:pt>
                <c:pt idx="1">
                  <c:v>30-45 ans</c:v>
                </c:pt>
                <c:pt idx="2">
                  <c:v>45-55 ans</c:v>
                </c:pt>
                <c:pt idx="3">
                  <c:v>55-60 ans</c:v>
                </c:pt>
                <c:pt idx="4">
                  <c:v>60 ans et plus</c:v>
                </c:pt>
              </c:strCache>
            </c:strRef>
          </c:cat>
          <c:val>
            <c:numRef>
              <c:f>'T3'!$B$16:$B$20</c:f>
              <c:numCache>
                <c:formatCode>[&lt;0]0;General</c:formatCode>
                <c:ptCount val="5"/>
                <c:pt idx="0">
                  <c:v>-2</c:v>
                </c:pt>
                <c:pt idx="1">
                  <c:v>-7</c:v>
                </c:pt>
                <c:pt idx="2">
                  <c:v>-18</c:v>
                </c:pt>
                <c:pt idx="3">
                  <c:v>-1</c:v>
                </c:pt>
                <c:pt idx="4">
                  <c:v>-5</c:v>
                </c:pt>
              </c:numCache>
            </c:numRef>
          </c:val>
        </c:ser>
        <c:ser>
          <c:idx val="1"/>
          <c:order val="1"/>
          <c:tx>
            <c:strRef>
              <c:f>'T3'!$C$15</c:f>
              <c:strCache>
                <c:ptCount val="1"/>
                <c:pt idx="0">
                  <c:v>Homme</c:v>
                </c:pt>
              </c:strCache>
            </c:strRef>
          </c:tx>
          <c:dLbls>
            <c:dLblPos val="ctr"/>
            <c:showVal val="1"/>
          </c:dLbls>
          <c:cat>
            <c:strRef>
              <c:f>'T3'!$A$16:$A$20</c:f>
              <c:strCache>
                <c:ptCount val="5"/>
                <c:pt idx="0">
                  <c:v>20-30 ans</c:v>
                </c:pt>
                <c:pt idx="1">
                  <c:v>30-45 ans</c:v>
                </c:pt>
                <c:pt idx="2">
                  <c:v>45-55 ans</c:v>
                </c:pt>
                <c:pt idx="3">
                  <c:v>55-60 ans</c:v>
                </c:pt>
                <c:pt idx="4">
                  <c:v>60 ans et plus</c:v>
                </c:pt>
              </c:strCache>
            </c:strRef>
          </c:cat>
          <c:val>
            <c:numRef>
              <c:f>'T3'!$C$16:$C$20</c:f>
              <c:numCache>
                <c:formatCode>General</c:formatCode>
                <c:ptCount val="5"/>
                <c:pt idx="0">
                  <c:v>2</c:v>
                </c:pt>
                <c:pt idx="1">
                  <c:v>6</c:v>
                </c:pt>
                <c:pt idx="2">
                  <c:v>12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</c:ser>
        <c:gapWidth val="0"/>
        <c:overlap val="100"/>
        <c:axId val="134625152"/>
        <c:axId val="134626688"/>
      </c:barChart>
      <c:catAx>
        <c:axId val="134625152"/>
        <c:scaling>
          <c:orientation val="minMax"/>
        </c:scaling>
        <c:axPos val="l"/>
        <c:tickLblPos val="low"/>
        <c:crossAx val="134626688"/>
        <c:crosses val="autoZero"/>
        <c:auto val="1"/>
        <c:lblAlgn val="ctr"/>
        <c:lblOffset val="100"/>
      </c:catAx>
      <c:valAx>
        <c:axId val="134626688"/>
        <c:scaling>
          <c:orientation val="minMax"/>
        </c:scaling>
        <c:axPos val="b"/>
        <c:majorGridlines/>
        <c:numFmt formatCode="[&lt;0]0;General" sourceLinked="1"/>
        <c:tickLblPos val="nextTo"/>
        <c:crossAx val="134625152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37"/>
  <c:chart>
    <c:title>
      <c:tx>
        <c:rich>
          <a:bodyPr/>
          <a:lstStyle/>
          <a:p>
            <a:pPr>
              <a:defRPr/>
            </a:pPr>
            <a:r>
              <a:rPr lang="en-US"/>
              <a:t>Pyramide des ages du personnel à +5 ans</a:t>
            </a:r>
            <a:endParaRPr lang="nl-BE"/>
          </a:p>
        </c:rich>
      </c:tx>
      <c:overlay val="1"/>
    </c:title>
    <c:plotArea>
      <c:layout>
        <c:manualLayout>
          <c:layoutTarget val="inner"/>
          <c:xMode val="edge"/>
          <c:yMode val="edge"/>
          <c:x val="0.12959515885987849"/>
          <c:y val="7.7622373348253323E-2"/>
          <c:w val="0.77599866457847999"/>
          <c:h val="0.86982171302121836"/>
        </c:manualLayout>
      </c:layout>
      <c:barChart>
        <c:barDir val="bar"/>
        <c:grouping val="clustered"/>
        <c:ser>
          <c:idx val="0"/>
          <c:order val="0"/>
          <c:tx>
            <c:strRef>
              <c:f>'T4'!$B$15</c:f>
              <c:strCache>
                <c:ptCount val="1"/>
                <c:pt idx="0">
                  <c:v>Femme</c:v>
                </c:pt>
              </c:strCache>
            </c:strRef>
          </c:tx>
          <c:dLbls>
            <c:dLbl>
              <c:idx val="0"/>
              <c:layout>
                <c:manualLayout>
                  <c:x val="-2.6003648700943856E-2"/>
                  <c:y val="0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2.6003648700943856E-2"/>
                  <c:y val="0"/>
                </c:manualLayout>
              </c:layout>
              <c:dLblPos val="outEnd"/>
              <c:showVal val="1"/>
            </c:dLbl>
            <c:dLblPos val="ctr"/>
            <c:showVal val="1"/>
          </c:dLbls>
          <c:cat>
            <c:strRef>
              <c:f>'T4'!$A$16:$A$20</c:f>
              <c:strCache>
                <c:ptCount val="5"/>
                <c:pt idx="0">
                  <c:v>20-30 ans</c:v>
                </c:pt>
                <c:pt idx="1">
                  <c:v>30-45 ans</c:v>
                </c:pt>
                <c:pt idx="2">
                  <c:v>45-55 ans</c:v>
                </c:pt>
                <c:pt idx="3">
                  <c:v>55-60 ans</c:v>
                </c:pt>
                <c:pt idx="4">
                  <c:v>60 ans et plus</c:v>
                </c:pt>
              </c:strCache>
            </c:strRef>
          </c:cat>
          <c:val>
            <c:numRef>
              <c:f>'T4'!$B$16:$B$19</c:f>
              <c:numCache>
                <c:formatCode>[&lt;0]0;General</c:formatCode>
                <c:ptCount val="4"/>
                <c:pt idx="0">
                  <c:v>0</c:v>
                </c:pt>
                <c:pt idx="1">
                  <c:v>-9</c:v>
                </c:pt>
                <c:pt idx="2">
                  <c:v>-13</c:v>
                </c:pt>
                <c:pt idx="3">
                  <c:v>-5</c:v>
                </c:pt>
              </c:numCache>
            </c:numRef>
          </c:val>
        </c:ser>
        <c:ser>
          <c:idx val="1"/>
          <c:order val="1"/>
          <c:tx>
            <c:strRef>
              <c:f>'T4'!$C$15</c:f>
              <c:strCache>
                <c:ptCount val="1"/>
                <c:pt idx="0">
                  <c:v>Homme</c:v>
                </c:pt>
              </c:strCache>
            </c:strRef>
          </c:tx>
          <c:dLbls>
            <c:dLbl>
              <c:idx val="0"/>
              <c:layout>
                <c:manualLayout>
                  <c:x val="1.2317517805710177E-2"/>
                  <c:y val="0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8989452734731425E-2"/>
                  <c:y val="4.1958039647704438E-3"/>
                </c:manualLayout>
              </c:layout>
              <c:dLblPos val="outEnd"/>
              <c:showVal val="1"/>
            </c:dLbl>
            <c:dLblPos val="ctr"/>
            <c:showVal val="1"/>
          </c:dLbls>
          <c:cat>
            <c:strRef>
              <c:f>'T4'!$A$16:$A$20</c:f>
              <c:strCache>
                <c:ptCount val="5"/>
                <c:pt idx="0">
                  <c:v>20-30 ans</c:v>
                </c:pt>
                <c:pt idx="1">
                  <c:v>30-45 ans</c:v>
                </c:pt>
                <c:pt idx="2">
                  <c:v>45-55 ans</c:v>
                </c:pt>
                <c:pt idx="3">
                  <c:v>55-60 ans</c:v>
                </c:pt>
                <c:pt idx="4">
                  <c:v>60 ans et plus</c:v>
                </c:pt>
              </c:strCache>
            </c:strRef>
          </c:cat>
          <c:val>
            <c:numRef>
              <c:f>'T4'!$C$16:$C$19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11</c:v>
                </c:pt>
                <c:pt idx="3">
                  <c:v>4</c:v>
                </c:pt>
              </c:numCache>
            </c:numRef>
          </c:val>
        </c:ser>
        <c:gapWidth val="0"/>
        <c:overlap val="100"/>
        <c:axId val="134554752"/>
        <c:axId val="134556288"/>
      </c:barChart>
      <c:catAx>
        <c:axId val="134554752"/>
        <c:scaling>
          <c:orientation val="minMax"/>
        </c:scaling>
        <c:axPos val="l"/>
        <c:tickLblPos val="low"/>
        <c:crossAx val="134556288"/>
        <c:crosses val="autoZero"/>
        <c:auto val="1"/>
        <c:lblAlgn val="ctr"/>
        <c:lblOffset val="100"/>
      </c:catAx>
      <c:valAx>
        <c:axId val="134556288"/>
        <c:scaling>
          <c:orientation val="minMax"/>
        </c:scaling>
        <c:axPos val="b"/>
        <c:majorGridlines/>
        <c:numFmt formatCode="[&lt;0]0;General" sourceLinked="1"/>
        <c:tickLblPos val="nextTo"/>
        <c:crossAx val="134554752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26"/>
  <c:pivotSource>
    <c:name>[MC ages demo p.xlsx]T5!Tableau croisé dynamique6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Répartion des travailleurs par age et par fonction</a:t>
            </a:r>
          </a:p>
        </c:rich>
      </c:tx>
    </c:title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'T5'!$B$3:$B$4</c:f>
              <c:strCache>
                <c:ptCount val="1"/>
                <c:pt idx="0">
                  <c:v>20-30 ans</c:v>
                </c:pt>
              </c:strCache>
            </c:strRef>
          </c:tx>
          <c:cat>
            <c:strRef>
              <c:f>'T5'!$A$5:$A$12</c:f>
              <c:strCache>
                <c:ptCount val="7"/>
                <c:pt idx="0">
                  <c:v>Aget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Intérimaire</c:v>
                </c:pt>
                <c:pt idx="5">
                  <c:v>Opérateur de production</c:v>
                </c:pt>
                <c:pt idx="6">
                  <c:v>(vide)</c:v>
                </c:pt>
              </c:strCache>
            </c:strRef>
          </c:cat>
          <c:val>
            <c:numRef>
              <c:f>'T5'!$B$5:$B$12</c:f>
              <c:numCache>
                <c:formatCode>General</c:formatCode>
                <c:ptCount val="7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'T5'!$C$3:$C$4</c:f>
              <c:strCache>
                <c:ptCount val="1"/>
                <c:pt idx="0">
                  <c:v>30-45 ans</c:v>
                </c:pt>
              </c:strCache>
            </c:strRef>
          </c:tx>
          <c:cat>
            <c:strRef>
              <c:f>'T5'!$A$5:$A$12</c:f>
              <c:strCache>
                <c:ptCount val="7"/>
                <c:pt idx="0">
                  <c:v>Aget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Intérimaire</c:v>
                </c:pt>
                <c:pt idx="5">
                  <c:v>Opérateur de production</c:v>
                </c:pt>
                <c:pt idx="6">
                  <c:v>(vide)</c:v>
                </c:pt>
              </c:strCache>
            </c:strRef>
          </c:cat>
          <c:val>
            <c:numRef>
              <c:f>'T5'!$C$5:$C$12</c:f>
              <c:numCache>
                <c:formatCode>General</c:formatCode>
                <c:ptCount val="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6</c:v>
                </c:pt>
                <c:pt idx="4">
                  <c:v>10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strRef>
              <c:f>'T5'!$D$3:$D$4</c:f>
              <c:strCache>
                <c:ptCount val="1"/>
                <c:pt idx="0">
                  <c:v>45-55 ans</c:v>
                </c:pt>
              </c:strCache>
            </c:strRef>
          </c:tx>
          <c:cat>
            <c:strRef>
              <c:f>'T5'!$A$5:$A$12</c:f>
              <c:strCache>
                <c:ptCount val="7"/>
                <c:pt idx="0">
                  <c:v>Aget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Intérimaire</c:v>
                </c:pt>
                <c:pt idx="5">
                  <c:v>Opérateur de production</c:v>
                </c:pt>
                <c:pt idx="6">
                  <c:v>(vide)</c:v>
                </c:pt>
              </c:strCache>
            </c:strRef>
          </c:cat>
          <c:val>
            <c:numRef>
              <c:f>'T5'!$D$5:$D$12</c:f>
              <c:numCache>
                <c:formatCode>General</c:formatCode>
                <c:ptCount val="7"/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1</c:v>
                </c:pt>
                <c:pt idx="5">
                  <c:v>5</c:v>
                </c:pt>
              </c:numCache>
            </c:numRef>
          </c:val>
        </c:ser>
        <c:ser>
          <c:idx val="3"/>
          <c:order val="3"/>
          <c:tx>
            <c:strRef>
              <c:f>'T5'!$E$3:$E$4</c:f>
              <c:strCache>
                <c:ptCount val="1"/>
                <c:pt idx="0">
                  <c:v>55-60 ans</c:v>
                </c:pt>
              </c:strCache>
            </c:strRef>
          </c:tx>
          <c:cat>
            <c:strRef>
              <c:f>'T5'!$A$5:$A$12</c:f>
              <c:strCache>
                <c:ptCount val="7"/>
                <c:pt idx="0">
                  <c:v>Aget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Intérimaire</c:v>
                </c:pt>
                <c:pt idx="5">
                  <c:v>Opérateur de production</c:v>
                </c:pt>
                <c:pt idx="6">
                  <c:v>(vide)</c:v>
                </c:pt>
              </c:strCache>
            </c:strRef>
          </c:cat>
          <c:val>
            <c:numRef>
              <c:f>'T5'!$E$5:$E$12</c:f>
              <c:numCache>
                <c:formatCode>General</c:formatCode>
                <c:ptCount val="7"/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5">
                  <c:v>2</c:v>
                </c:pt>
              </c:numCache>
            </c:numRef>
          </c:val>
        </c:ser>
        <c:ser>
          <c:idx val="4"/>
          <c:order val="4"/>
          <c:tx>
            <c:strRef>
              <c:f>'T5'!$F$3:$F$4</c:f>
              <c:strCache>
                <c:ptCount val="1"/>
                <c:pt idx="0">
                  <c:v>60 ans et plus</c:v>
                </c:pt>
              </c:strCache>
            </c:strRef>
          </c:tx>
          <c:cat>
            <c:strRef>
              <c:f>'T5'!$A$5:$A$12</c:f>
              <c:strCache>
                <c:ptCount val="7"/>
                <c:pt idx="0">
                  <c:v>Aget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Intérimaire</c:v>
                </c:pt>
                <c:pt idx="5">
                  <c:v>Opérateur de production</c:v>
                </c:pt>
                <c:pt idx="6">
                  <c:v>(vide)</c:v>
                </c:pt>
              </c:strCache>
            </c:strRef>
          </c:cat>
          <c:val>
            <c:numRef>
              <c:f>'T5'!$F$5:$F$12</c:f>
              <c:numCache>
                <c:formatCode>General</c:formatCode>
                <c:ptCount val="7"/>
                <c:pt idx="1">
                  <c:v>1</c:v>
                </c:pt>
                <c:pt idx="5">
                  <c:v>1</c:v>
                </c:pt>
              </c:numCache>
            </c:numRef>
          </c:val>
        </c:ser>
        <c:ser>
          <c:idx val="5"/>
          <c:order val="5"/>
          <c:tx>
            <c:strRef>
              <c:f>'T5'!$G$3:$G$4</c:f>
              <c:strCache>
                <c:ptCount val="1"/>
                <c:pt idx="0">
                  <c:v>15-20 ans</c:v>
                </c:pt>
              </c:strCache>
            </c:strRef>
          </c:tx>
          <c:cat>
            <c:strRef>
              <c:f>'T5'!$A$5:$A$12</c:f>
              <c:strCache>
                <c:ptCount val="7"/>
                <c:pt idx="0">
                  <c:v>Aget de Maintenance</c:v>
                </c:pt>
                <c:pt idx="1">
                  <c:v>Cariste</c:v>
                </c:pt>
                <c:pt idx="2">
                  <c:v>Chef d'équipe</c:v>
                </c:pt>
                <c:pt idx="3">
                  <c:v>Conducteur de Ligne</c:v>
                </c:pt>
                <c:pt idx="4">
                  <c:v>Intérimaire</c:v>
                </c:pt>
                <c:pt idx="5">
                  <c:v>Opérateur de production</c:v>
                </c:pt>
                <c:pt idx="6">
                  <c:v>(vide)</c:v>
                </c:pt>
              </c:strCache>
            </c:strRef>
          </c:cat>
          <c:val>
            <c:numRef>
              <c:f>'T5'!$G$5:$G$12</c:f>
              <c:numCache>
                <c:formatCode>General</c:formatCode>
                <c:ptCount val="7"/>
                <c:pt idx="4">
                  <c:v>2</c:v>
                </c:pt>
              </c:numCache>
            </c:numRef>
          </c:val>
        </c:ser>
        <c:axId val="38251136"/>
        <c:axId val="38265216"/>
      </c:barChart>
      <c:catAx>
        <c:axId val="38251136"/>
        <c:scaling>
          <c:orientation val="minMax"/>
        </c:scaling>
        <c:axPos val="b"/>
        <c:majorTickMark val="none"/>
        <c:tickLblPos val="nextTo"/>
        <c:crossAx val="38265216"/>
        <c:crosses val="autoZero"/>
        <c:auto val="1"/>
        <c:lblAlgn val="ctr"/>
        <c:lblOffset val="100"/>
      </c:catAx>
      <c:valAx>
        <c:axId val="38265216"/>
        <c:scaling>
          <c:orientation val="minMax"/>
        </c:scaling>
        <c:axPos val="l"/>
        <c:majorGridlines/>
        <c:title/>
        <c:numFmt formatCode="General" sourceLinked="1"/>
        <c:majorTickMark val="none"/>
        <c:tickLblPos val="nextTo"/>
        <c:crossAx val="38251136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</c:dTable>
    </c:plotArea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5"/>
  <c:pivotSource>
    <c:name>[MC ages demo p.xlsx]T6!Tableau croisé dynamique1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Répartition des ages par département</a:t>
            </a:r>
          </a:p>
        </c:rich>
      </c:tx>
      <c:layout>
        <c:manualLayout>
          <c:xMode val="edge"/>
          <c:yMode val="edge"/>
          <c:x val="0.301817935463006"/>
          <c:y val="3.7841354343065202E-2"/>
        </c:manualLayout>
      </c:layout>
      <c:overlay val="1"/>
    </c:title>
    <c:pivotFmts>
      <c:pivotFmt>
        <c:idx val="0"/>
      </c:pivotFmt>
      <c:pivotFmt>
        <c:idx val="1"/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stacked"/>
        <c:ser>
          <c:idx val="0"/>
          <c:order val="0"/>
          <c:tx>
            <c:strRef>
              <c:f>'T6'!$B$3:$B$4</c:f>
              <c:strCache>
                <c:ptCount val="1"/>
                <c:pt idx="0">
                  <c:v>Femme</c:v>
                </c:pt>
              </c:strCache>
            </c:strRef>
          </c:tx>
          <c:cat>
            <c:multiLvlStrRef>
              <c:f>'T6'!$A$5:$A$20</c:f>
              <c:multiLvlStrCache>
                <c:ptCount val="12"/>
                <c:lvl>
                  <c:pt idx="0">
                    <c:v>30-45 ans</c:v>
                  </c:pt>
                  <c:pt idx="1">
                    <c:v>45-55 ans</c:v>
                  </c:pt>
                  <c:pt idx="2">
                    <c:v>55-60 ans</c:v>
                  </c:pt>
                  <c:pt idx="3">
                    <c:v>60 ans et plus</c:v>
                  </c:pt>
                  <c:pt idx="4">
                    <c:v>15-20 ans</c:v>
                  </c:pt>
                  <c:pt idx="5">
                    <c:v>30-45 ans</c:v>
                  </c:pt>
                  <c:pt idx="6">
                    <c:v>45-55 ans</c:v>
                  </c:pt>
                  <c:pt idx="7">
                    <c:v>55-60 ans</c:v>
                  </c:pt>
                  <c:pt idx="8">
                    <c:v>20-30 ans</c:v>
                  </c:pt>
                  <c:pt idx="9">
                    <c:v>30-45 ans</c:v>
                  </c:pt>
                  <c:pt idx="10">
                    <c:v>45-55 ans</c:v>
                  </c:pt>
                  <c:pt idx="11">
                    <c:v>55-60 ans</c:v>
                  </c:pt>
                </c:lvl>
                <c:lvl>
                  <c:pt idx="0">
                    <c:v>Conditionnement</c:v>
                  </c:pt>
                  <c:pt idx="4">
                    <c:v>Fabrication</c:v>
                  </c:pt>
                  <c:pt idx="8">
                    <c:v>Maintenance</c:v>
                  </c:pt>
                </c:lvl>
              </c:multiLvlStrCache>
            </c:multiLvlStrRef>
          </c:cat>
          <c:val>
            <c:numRef>
              <c:f>'T6'!$B$5:$B$20</c:f>
              <c:numCache>
                <c:formatCode>General</c:formatCode>
                <c:ptCount val="12"/>
                <c:pt idx="0">
                  <c:v>12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'T6'!$C$3:$C$4</c:f>
              <c:strCache>
                <c:ptCount val="1"/>
                <c:pt idx="0">
                  <c:v>Homme</c:v>
                </c:pt>
              </c:strCache>
            </c:strRef>
          </c:tx>
          <c:cat>
            <c:multiLvlStrRef>
              <c:f>'T6'!$A$5:$A$20</c:f>
              <c:multiLvlStrCache>
                <c:ptCount val="12"/>
                <c:lvl>
                  <c:pt idx="0">
                    <c:v>30-45 ans</c:v>
                  </c:pt>
                  <c:pt idx="1">
                    <c:v>45-55 ans</c:v>
                  </c:pt>
                  <c:pt idx="2">
                    <c:v>55-60 ans</c:v>
                  </c:pt>
                  <c:pt idx="3">
                    <c:v>60 ans et plus</c:v>
                  </c:pt>
                  <c:pt idx="4">
                    <c:v>15-20 ans</c:v>
                  </c:pt>
                  <c:pt idx="5">
                    <c:v>30-45 ans</c:v>
                  </c:pt>
                  <c:pt idx="6">
                    <c:v>45-55 ans</c:v>
                  </c:pt>
                  <c:pt idx="7">
                    <c:v>55-60 ans</c:v>
                  </c:pt>
                  <c:pt idx="8">
                    <c:v>20-30 ans</c:v>
                  </c:pt>
                  <c:pt idx="9">
                    <c:v>30-45 ans</c:v>
                  </c:pt>
                  <c:pt idx="10">
                    <c:v>45-55 ans</c:v>
                  </c:pt>
                  <c:pt idx="11">
                    <c:v>55-60 ans</c:v>
                  </c:pt>
                </c:lvl>
                <c:lvl>
                  <c:pt idx="0">
                    <c:v>Conditionnement</c:v>
                  </c:pt>
                  <c:pt idx="4">
                    <c:v>Fabrication</c:v>
                  </c:pt>
                  <c:pt idx="8">
                    <c:v>Maintenance</c:v>
                  </c:pt>
                </c:lvl>
              </c:multiLvlStrCache>
            </c:multiLvlStrRef>
          </c:cat>
          <c:val>
            <c:numRef>
              <c:f>'T6'!$C$5:$C$20</c:f>
              <c:numCache>
                <c:formatCode>General</c:formatCode>
                <c:ptCount val="12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9">
                  <c:v>3</c:v>
                </c:pt>
              </c:numCache>
            </c:numRef>
          </c:val>
        </c:ser>
        <c:overlap val="100"/>
        <c:axId val="131689088"/>
        <c:axId val="131711360"/>
      </c:barChart>
      <c:catAx>
        <c:axId val="131689088"/>
        <c:scaling>
          <c:orientation val="minMax"/>
        </c:scaling>
        <c:axPos val="b"/>
        <c:majorGridlines/>
        <c:tickLblPos val="nextTo"/>
        <c:crossAx val="131711360"/>
        <c:crosses val="autoZero"/>
        <c:auto val="1"/>
        <c:lblAlgn val="ctr"/>
        <c:lblOffset val="100"/>
      </c:catAx>
      <c:valAx>
        <c:axId val="131711360"/>
        <c:scaling>
          <c:orientation val="minMax"/>
        </c:scaling>
        <c:axPos val="l"/>
        <c:numFmt formatCode="General" sourceLinked="1"/>
        <c:tickLblPos val="nextTo"/>
        <c:crossAx val="131689088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style val="5"/>
  <c:pivotSource>
    <c:name>[MC ages demo p.xlsx]T7!Tableau croisé dynamique1</c:name>
    <c:fmtId val="3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Moyenne d'age par département</a:t>
            </a:r>
          </a:p>
        </c:rich>
      </c:tx>
    </c:title>
    <c:pivotFmts>
      <c:pivotFmt>
        <c:idx val="0"/>
        <c:dLbl>
          <c:idx val="0"/>
          <c:showVal val="1"/>
        </c:dLbl>
      </c:pivotFmt>
      <c:pivotFmt>
        <c:idx val="1"/>
        <c:marker>
          <c:symbol val="none"/>
        </c:marker>
        <c:dLbl>
          <c:idx val="0"/>
          <c:showVal val="1"/>
        </c:dLbl>
      </c:pivotFmt>
      <c:pivotFmt>
        <c:idx val="2"/>
        <c:marker>
          <c:symbol val="none"/>
        </c:marker>
        <c:dLbl>
          <c:idx val="0"/>
          <c:showVal val="1"/>
        </c:dLbl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nl-BE"/>
            </a:p>
          </c:txPr>
          <c:showVal val="1"/>
        </c:dLbl>
      </c:pivotFmt>
      <c:pivotFmt>
        <c:idx val="5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nl-BE"/>
            </a:p>
          </c:txPr>
          <c:showVal val="1"/>
        </c:dLbl>
      </c:pivotFmt>
      <c:pivotFmt>
        <c:idx val="6"/>
        <c:marker>
          <c:symbol val="none"/>
        </c:marker>
      </c:pivotFmt>
    </c:pivotFmts>
    <c:view3D>
      <c:rAngAx val="1"/>
    </c:view3D>
    <c:plotArea>
      <c:layout>
        <c:manualLayout>
          <c:layoutTarget val="inner"/>
          <c:xMode val="edge"/>
          <c:yMode val="edge"/>
          <c:x val="7.9113298337708235E-2"/>
          <c:y val="0.21795166229221349"/>
          <c:w val="0.75541579177602758"/>
          <c:h val="0.68921660834062359"/>
        </c:manualLayout>
      </c:layout>
      <c:bar3DChart>
        <c:barDir val="col"/>
        <c:grouping val="clustered"/>
        <c:ser>
          <c:idx val="0"/>
          <c:order val="0"/>
          <c:tx>
            <c:strRef>
              <c:f>'T7'!$B$3:$B$4</c:f>
              <c:strCache>
                <c:ptCount val="1"/>
                <c:pt idx="0">
                  <c:v>Femme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nl-BE"/>
              </a:p>
            </c:txPr>
            <c:showVal val="1"/>
          </c:dLbls>
          <c:cat>
            <c:strRef>
              <c:f>'T7'!$A$5:$A$8</c:f>
              <c:strCache>
                <c:ptCount val="3"/>
                <c:pt idx="0">
                  <c:v>Conditionnement</c:v>
                </c:pt>
                <c:pt idx="1">
                  <c:v>Fabrication</c:v>
                </c:pt>
                <c:pt idx="2">
                  <c:v>Maintenance</c:v>
                </c:pt>
              </c:strCache>
            </c:strRef>
          </c:cat>
          <c:val>
            <c:numRef>
              <c:f>'T7'!$B$5:$B$8</c:f>
              <c:numCache>
                <c:formatCode>0.00</c:formatCode>
                <c:ptCount val="3"/>
                <c:pt idx="0">
                  <c:v>43.722222222222221</c:v>
                </c:pt>
                <c:pt idx="1">
                  <c:v>49</c:v>
                </c:pt>
                <c:pt idx="2">
                  <c:v>42.142857142857146</c:v>
                </c:pt>
              </c:numCache>
            </c:numRef>
          </c:val>
        </c:ser>
        <c:ser>
          <c:idx val="1"/>
          <c:order val="1"/>
          <c:tx>
            <c:strRef>
              <c:f>'T7'!$C$3:$C$4</c:f>
              <c:strCache>
                <c:ptCount val="1"/>
                <c:pt idx="0">
                  <c:v>Homme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/>
                </a:pPr>
                <a:endParaRPr lang="nl-BE"/>
              </a:p>
            </c:txPr>
            <c:showVal val="1"/>
          </c:dLbls>
          <c:cat>
            <c:strRef>
              <c:f>'T7'!$A$5:$A$8</c:f>
              <c:strCache>
                <c:ptCount val="3"/>
                <c:pt idx="0">
                  <c:v>Conditionnement</c:v>
                </c:pt>
                <c:pt idx="1">
                  <c:v>Fabrication</c:v>
                </c:pt>
                <c:pt idx="2">
                  <c:v>Maintenance</c:v>
                </c:pt>
              </c:strCache>
            </c:strRef>
          </c:cat>
          <c:val>
            <c:numRef>
              <c:f>'T7'!$C$5:$C$8</c:f>
              <c:numCache>
                <c:formatCode>0.00</c:formatCode>
                <c:ptCount val="3"/>
                <c:pt idx="0">
                  <c:v>50.8</c:v>
                </c:pt>
                <c:pt idx="1">
                  <c:v>40.166666666666664</c:v>
                </c:pt>
                <c:pt idx="2">
                  <c:v>36.666666666666664</c:v>
                </c:pt>
              </c:numCache>
            </c:numRef>
          </c:val>
        </c:ser>
        <c:shape val="cylinder"/>
        <c:axId val="153682304"/>
        <c:axId val="153683840"/>
        <c:axId val="0"/>
      </c:bar3DChart>
      <c:catAx>
        <c:axId val="153682304"/>
        <c:scaling>
          <c:orientation val="minMax"/>
        </c:scaling>
        <c:axPos val="b"/>
        <c:tickLblPos val="nextTo"/>
        <c:crossAx val="153683840"/>
        <c:crosses val="autoZero"/>
        <c:auto val="1"/>
        <c:lblAlgn val="ctr"/>
        <c:lblOffset val="100"/>
      </c:catAx>
      <c:valAx>
        <c:axId val="153683840"/>
        <c:scaling>
          <c:orientation val="minMax"/>
        </c:scaling>
        <c:axPos val="l"/>
        <c:majorGridlines/>
        <c:numFmt formatCode="0.00" sourceLinked="1"/>
        <c:tickLblPos val="nextTo"/>
        <c:crossAx val="15368230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/>
  </sheetPr>
  <sheetViews>
    <sheetView zoomScale="97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8"/>
  </sheetPr>
  <sheetViews>
    <sheetView zoomScale="97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7"/>
  </sheetPr>
  <sheetViews>
    <sheetView zoomScale="97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5"/>
  </sheetPr>
  <sheetViews>
    <sheetView zoomScale="97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996633"/>
  </sheetPr>
  <sheetViews>
    <sheetView zoomScale="97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002060"/>
  </sheetPr>
  <sheetViews>
    <sheetView zoomScale="97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FFFF00"/>
  </sheetPr>
  <sheetViews>
    <sheetView zoomScale="97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16</xdr:row>
      <xdr:rowOff>167640</xdr:rowOff>
    </xdr:from>
    <xdr:to>
      <xdr:col>4</xdr:col>
      <xdr:colOff>350520</xdr:colOff>
      <xdr:row>22</xdr:row>
      <xdr:rowOff>137160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99460" y="4152900"/>
          <a:ext cx="716280" cy="1066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7620</xdr:colOff>
      <xdr:row>11</xdr:row>
      <xdr:rowOff>80010</xdr:rowOff>
    </xdr:from>
    <xdr:to>
      <xdr:col>10</xdr:col>
      <xdr:colOff>259080</xdr:colOff>
      <xdr:row>16</xdr:row>
      <xdr:rowOff>76200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17001" r="30807"/>
        <a:stretch>
          <a:fillRect/>
        </a:stretch>
      </xdr:blipFill>
      <xdr:spPr bwMode="auto">
        <a:xfrm>
          <a:off x="7620" y="3150870"/>
          <a:ext cx="8549640" cy="9105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38101</xdr:colOff>
      <xdr:row>0</xdr:row>
      <xdr:rowOff>99060</xdr:rowOff>
    </xdr:from>
    <xdr:to>
      <xdr:col>0</xdr:col>
      <xdr:colOff>1161775</xdr:colOff>
      <xdr:row>0</xdr:row>
      <xdr:rowOff>792480</xdr:rowOff>
    </xdr:to>
    <xdr:pic>
      <xdr:nvPicPr>
        <xdr:cNvPr id="5" name="Picture 4" descr="IFP+_dax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101" y="99060"/>
          <a:ext cx="1123674" cy="6934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91440</xdr:rowOff>
    </xdr:from>
    <xdr:to>
      <xdr:col>1</xdr:col>
      <xdr:colOff>277854</xdr:colOff>
      <xdr:row>0</xdr:row>
      <xdr:rowOff>784860</xdr:rowOff>
    </xdr:to>
    <xdr:pic>
      <xdr:nvPicPr>
        <xdr:cNvPr id="3" name="Picture 2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" y="91440"/>
          <a:ext cx="1123674" cy="693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38100</xdr:rowOff>
    </xdr:from>
    <xdr:to>
      <xdr:col>0</xdr:col>
      <xdr:colOff>1146534</xdr:colOff>
      <xdr:row>0</xdr:row>
      <xdr:rowOff>731520</xdr:rowOff>
    </xdr:to>
    <xdr:pic>
      <xdr:nvPicPr>
        <xdr:cNvPr id="3" name="Picture 2" descr="IFP+_dax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" y="38100"/>
          <a:ext cx="1123674" cy="693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1221952</xdr:colOff>
      <xdr:row>121</xdr:row>
      <xdr:rowOff>137796</xdr:rowOff>
    </xdr:from>
    <xdr:to>
      <xdr:col>8</xdr:col>
      <xdr:colOff>193252</xdr:colOff>
      <xdr:row>123</xdr:row>
      <xdr:rowOff>112396</xdr:rowOff>
    </xdr:to>
    <xdr:sp macro="" textlink="">
      <xdr:nvSpPr>
        <xdr:cNvPr id="2" name="Accolade fermante 1"/>
        <xdr:cNvSpPr/>
      </xdr:nvSpPr>
      <xdr:spPr>
        <a:xfrm rot="5400000">
          <a:off x="5497090" y="6216333"/>
          <a:ext cx="336550" cy="5572125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nl-BE" sz="1100"/>
        </a:p>
      </xdr:txBody>
    </xdr:sp>
    <xdr:clientData/>
  </xdr:twoCellAnchor>
  <xdr:oneCellAnchor>
    <xdr:from>
      <xdr:col>2</xdr:col>
      <xdr:colOff>88054</xdr:colOff>
      <xdr:row>123</xdr:row>
      <xdr:rowOff>19050</xdr:rowOff>
    </xdr:from>
    <xdr:ext cx="6514860" cy="311496"/>
    <xdr:sp macro="" textlink="">
      <xdr:nvSpPr>
        <xdr:cNvPr id="3" name="ZoneTexte 2"/>
        <xdr:cNvSpPr txBox="1"/>
      </xdr:nvSpPr>
      <xdr:spPr>
        <a:xfrm>
          <a:off x="2983654" y="9077325"/>
          <a:ext cx="651486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nl-BE" sz="1400" b="1"/>
            <a:t>Cette zone est complétement automatisée,</a:t>
          </a:r>
          <a:r>
            <a:rPr lang="nl-BE" sz="1400" b="1" baseline="0"/>
            <a:t> tous les calculs se font automatiquement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79467" cy="605366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-23567" y="-23567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79467" cy="605366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79467" cy="605366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69691" cy="6041010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1568.571973379629" createdVersion="3" refreshedVersion="3" minRefreshableVersion="3" recordCount="103">
  <cacheSource type="worksheet">
    <worksheetSource name="Tableau1"/>
  </cacheSource>
  <cacheFields count="12">
    <cacheField name="Personnel" numFmtId="0">
      <sharedItems containsBlank="1"/>
    </cacheField>
    <cacheField name="date de Naissance" numFmtId="14">
      <sharedItems containsNonDate="0" containsDate="1" containsString="0" containsBlank="1" minDate="1950-06-10T00:00:00" maxDate="1995-06-01T00:00:00"/>
    </cacheField>
    <cacheField name="Ages" numFmtId="0">
      <sharedItems containsSemiMixedTypes="0" containsString="0" containsNumber="1" containsInteger="1" minValue="18" maxValue="113"/>
    </cacheField>
    <cacheField name="Tranche d'âges actuelle" numFmtId="0">
      <sharedItems count="7">
        <s v="45-55 ans"/>
        <s v="30-45 ans"/>
        <s v="55-60 ans"/>
        <s v="60 ans et plus"/>
        <s v="20-30 ans"/>
        <s v="15-20 ans"/>
        <e v="#N/A" u="1"/>
      </sharedItems>
    </cacheField>
    <cacheField name="Age+3" numFmtId="0">
      <sharedItems containsSemiMixedTypes="0" containsString="0" containsNumber="1" containsInteger="1" minValue="21" maxValue="116"/>
    </cacheField>
    <cacheField name="Dans 3 ans" numFmtId="0">
      <sharedItems count="6">
        <s v="45-55 ans"/>
        <s v="30-45 ans"/>
        <s v="55-60 ans"/>
        <s v="60 ans et plus"/>
        <s v="20-30 ans"/>
        <e v="#N/A" u="1"/>
      </sharedItems>
    </cacheField>
    <cacheField name="Age+5" numFmtId="0">
      <sharedItems containsSemiMixedTypes="0" containsString="0" containsNumber="1" containsInteger="1" minValue="23" maxValue="118"/>
    </cacheField>
    <cacheField name="dans 5 ans" numFmtId="0">
      <sharedItems count="6">
        <s v="55-60 ans"/>
        <s v="30-45 ans"/>
        <s v="45-55 ans"/>
        <s v="60 ans et plus"/>
        <s v="20-30 ans"/>
        <e v="#N/A" u="1"/>
      </sharedItems>
    </cacheField>
    <cacheField name="Genre" numFmtId="0">
      <sharedItems containsBlank="1" count="3">
        <s v="Femme"/>
        <s v="Homme"/>
        <m/>
      </sharedItems>
    </cacheField>
    <cacheField name="Fonction" numFmtId="0">
      <sharedItems containsBlank="1" count="14">
        <s v="Conducteur de Ligne"/>
        <s v="Opérateur de production"/>
        <s v="Cariste"/>
        <s v="Aget de Maintenance"/>
        <s v="Intérimaire"/>
        <s v="Chef d'équipe"/>
        <m/>
        <s v="Conseiller NL" u="1"/>
        <s v="Gestionnaire" u="1"/>
        <s v="Front office" u="1"/>
        <s v="Conseiller FR" u="1"/>
        <s v="Comptabilité" u="1"/>
        <s v="Direction" u="1"/>
        <s v="Communication" u="1"/>
      </sharedItems>
    </cacheField>
    <cacheField name="Département" numFmtId="0">
      <sharedItems containsBlank="1" count="4">
        <s v="Fabrication"/>
        <s v="Conditionnement"/>
        <s v="Maintenance"/>
        <m/>
      </sharedItems>
    </cacheField>
    <cacheField name="Pause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Travailleur 1"/>
    <d v="1962-06-25T00:00:00"/>
    <n v="51"/>
    <x v="0"/>
    <n v="54"/>
    <x v="0"/>
    <n v="56"/>
    <x v="0"/>
    <x v="0"/>
    <x v="0"/>
    <x v="0"/>
    <m/>
  </r>
  <r>
    <s v="Travailleur 2"/>
    <d v="1979-07-31T00:00:00"/>
    <n v="34"/>
    <x v="1"/>
    <n v="37"/>
    <x v="1"/>
    <n v="39"/>
    <x v="1"/>
    <x v="1"/>
    <x v="0"/>
    <x v="0"/>
    <m/>
  </r>
  <r>
    <s v="Travailleur 3"/>
    <d v="1967-01-29T00:00:00"/>
    <n v="46"/>
    <x v="0"/>
    <n v="49"/>
    <x v="0"/>
    <n v="51"/>
    <x v="2"/>
    <x v="1"/>
    <x v="0"/>
    <x v="1"/>
    <m/>
  </r>
  <r>
    <s v="Travailleur 4"/>
    <d v="1962-03-19T00:00:00"/>
    <n v="51"/>
    <x v="0"/>
    <n v="54"/>
    <x v="0"/>
    <n v="56"/>
    <x v="0"/>
    <x v="0"/>
    <x v="0"/>
    <x v="1"/>
    <m/>
  </r>
  <r>
    <s v="Travailleur 5"/>
    <d v="1976-12-13T00:00:00"/>
    <n v="36"/>
    <x v="1"/>
    <n v="39"/>
    <x v="1"/>
    <n v="41"/>
    <x v="1"/>
    <x v="0"/>
    <x v="0"/>
    <x v="1"/>
    <m/>
  </r>
  <r>
    <s v="Travailleur 6"/>
    <d v="1977-10-01T00:00:00"/>
    <n v="36"/>
    <x v="1"/>
    <n v="39"/>
    <x v="1"/>
    <n v="41"/>
    <x v="1"/>
    <x v="0"/>
    <x v="0"/>
    <x v="1"/>
    <m/>
  </r>
  <r>
    <s v="Travailleur 7"/>
    <d v="1957-10-02T00:00:00"/>
    <n v="56"/>
    <x v="2"/>
    <n v="59"/>
    <x v="2"/>
    <n v="61"/>
    <x v="3"/>
    <x v="0"/>
    <x v="0"/>
    <x v="1"/>
    <m/>
  </r>
  <r>
    <s v="Travailleur 8"/>
    <d v="1967-03-30T00:00:00"/>
    <n v="46"/>
    <x v="0"/>
    <n v="49"/>
    <x v="0"/>
    <n v="51"/>
    <x v="2"/>
    <x v="0"/>
    <x v="1"/>
    <x v="0"/>
    <m/>
  </r>
  <r>
    <s v="Travailleur 9"/>
    <d v="1957-03-31T00:00:00"/>
    <n v="56"/>
    <x v="2"/>
    <n v="59"/>
    <x v="2"/>
    <n v="61"/>
    <x v="3"/>
    <x v="1"/>
    <x v="1"/>
    <x v="0"/>
    <m/>
  </r>
  <r>
    <s v="Travailleur 10"/>
    <d v="1967-04-01T00:00:00"/>
    <n v="46"/>
    <x v="0"/>
    <n v="49"/>
    <x v="0"/>
    <n v="51"/>
    <x v="2"/>
    <x v="1"/>
    <x v="1"/>
    <x v="0"/>
    <m/>
  </r>
  <r>
    <s v="Travailleur 11"/>
    <d v="1956-04-02T00:00:00"/>
    <n v="57"/>
    <x v="2"/>
    <n v="60"/>
    <x v="3"/>
    <n v="62"/>
    <x v="3"/>
    <x v="1"/>
    <x v="1"/>
    <x v="1"/>
    <m/>
  </r>
  <r>
    <s v="Travailleur 12"/>
    <d v="1964-07-15T00:00:00"/>
    <n v="49"/>
    <x v="0"/>
    <n v="52"/>
    <x v="0"/>
    <n v="54"/>
    <x v="2"/>
    <x v="0"/>
    <x v="1"/>
    <x v="1"/>
    <m/>
  </r>
  <r>
    <s v="Travailleur 13"/>
    <d v="1956-02-24T00:00:00"/>
    <n v="57"/>
    <x v="2"/>
    <n v="60"/>
    <x v="3"/>
    <n v="62"/>
    <x v="3"/>
    <x v="0"/>
    <x v="2"/>
    <x v="2"/>
    <m/>
  </r>
  <r>
    <s v="Travailleur 14"/>
    <d v="1951-07-04T00:00:00"/>
    <n v="62"/>
    <x v="3"/>
    <n v="65"/>
    <x v="3"/>
    <n v="67"/>
    <x v="3"/>
    <x v="0"/>
    <x v="2"/>
    <x v="1"/>
    <m/>
  </r>
  <r>
    <s v="Travailleur 15"/>
    <d v="1962-05-27T00:00:00"/>
    <n v="51"/>
    <x v="0"/>
    <n v="54"/>
    <x v="0"/>
    <n v="56"/>
    <x v="0"/>
    <x v="0"/>
    <x v="2"/>
    <x v="1"/>
    <m/>
  </r>
  <r>
    <s v="Travailleur 16"/>
    <d v="1979-10-27T00:00:00"/>
    <n v="33"/>
    <x v="1"/>
    <n v="36"/>
    <x v="1"/>
    <n v="38"/>
    <x v="1"/>
    <x v="0"/>
    <x v="2"/>
    <x v="1"/>
    <m/>
  </r>
  <r>
    <s v="Travailleur 17"/>
    <d v="1968-12-31T00:00:00"/>
    <n v="44"/>
    <x v="1"/>
    <n v="47"/>
    <x v="0"/>
    <n v="49"/>
    <x v="2"/>
    <x v="1"/>
    <x v="3"/>
    <x v="2"/>
    <m/>
  </r>
  <r>
    <s v="Travailleur 18"/>
    <d v="1970-01-01T00:00:00"/>
    <n v="43"/>
    <x v="1"/>
    <n v="46"/>
    <x v="0"/>
    <n v="48"/>
    <x v="2"/>
    <x v="1"/>
    <x v="4"/>
    <x v="0"/>
    <m/>
  </r>
  <r>
    <s v="Travailleur 19"/>
    <d v="1964-07-10T00:00:00"/>
    <n v="49"/>
    <x v="0"/>
    <n v="52"/>
    <x v="0"/>
    <n v="54"/>
    <x v="2"/>
    <x v="1"/>
    <x v="4"/>
    <x v="0"/>
    <m/>
  </r>
  <r>
    <s v="Travailleur 20"/>
    <d v="1970-04-03T00:00:00"/>
    <n v="43"/>
    <x v="1"/>
    <n v="46"/>
    <x v="0"/>
    <n v="48"/>
    <x v="2"/>
    <x v="1"/>
    <x v="4"/>
    <x v="0"/>
    <m/>
  </r>
  <r>
    <s v="Travailleur 21"/>
    <d v="1980-05-30T00:00:00"/>
    <n v="33"/>
    <x v="1"/>
    <n v="36"/>
    <x v="1"/>
    <n v="38"/>
    <x v="1"/>
    <x v="1"/>
    <x v="5"/>
    <x v="0"/>
    <m/>
  </r>
  <r>
    <s v="Travailleur 22"/>
    <d v="1960-03-06T00:00:00"/>
    <n v="53"/>
    <x v="0"/>
    <n v="56"/>
    <x v="2"/>
    <n v="58"/>
    <x v="0"/>
    <x v="1"/>
    <x v="5"/>
    <x v="1"/>
    <m/>
  </r>
  <r>
    <s v="Travailleur 23"/>
    <d v="1967-04-02T00:00:00"/>
    <n v="46"/>
    <x v="0"/>
    <n v="49"/>
    <x v="0"/>
    <n v="51"/>
    <x v="2"/>
    <x v="1"/>
    <x v="1"/>
    <x v="0"/>
    <m/>
  </r>
  <r>
    <s v="Travailleur 24"/>
    <d v="1964-07-15T00:00:00"/>
    <n v="49"/>
    <x v="0"/>
    <n v="52"/>
    <x v="0"/>
    <n v="54"/>
    <x v="2"/>
    <x v="1"/>
    <x v="2"/>
    <x v="0"/>
    <m/>
  </r>
  <r>
    <s v="Travailleur 25"/>
    <d v="1956-02-24T00:00:00"/>
    <n v="57"/>
    <x v="2"/>
    <n v="60"/>
    <x v="3"/>
    <n v="62"/>
    <x v="3"/>
    <x v="0"/>
    <x v="5"/>
    <x v="1"/>
    <m/>
  </r>
  <r>
    <s v="Travailleur 26"/>
    <d v="1971-04-13T00:00:00"/>
    <n v="42"/>
    <x v="1"/>
    <n v="45"/>
    <x v="0"/>
    <n v="47"/>
    <x v="2"/>
    <x v="0"/>
    <x v="0"/>
    <x v="0"/>
    <m/>
  </r>
  <r>
    <s v="Travailleur 27"/>
    <d v="1963-10-07T00:00:00"/>
    <n v="50"/>
    <x v="0"/>
    <n v="53"/>
    <x v="0"/>
    <n v="55"/>
    <x v="0"/>
    <x v="1"/>
    <x v="0"/>
    <x v="1"/>
    <m/>
  </r>
  <r>
    <s v="Travailleur 28"/>
    <d v="1956-04-22T00:00:00"/>
    <n v="57"/>
    <x v="2"/>
    <n v="60"/>
    <x v="3"/>
    <n v="62"/>
    <x v="3"/>
    <x v="1"/>
    <x v="0"/>
    <x v="1"/>
    <m/>
  </r>
  <r>
    <s v="Travailleur 29"/>
    <d v="1979-03-23T00:00:00"/>
    <n v="34"/>
    <x v="1"/>
    <n v="37"/>
    <x v="1"/>
    <n v="39"/>
    <x v="1"/>
    <x v="0"/>
    <x v="2"/>
    <x v="1"/>
    <m/>
  </r>
  <r>
    <s v="Travailleur 30"/>
    <d v="1966-01-09T00:00:00"/>
    <n v="47"/>
    <x v="0"/>
    <n v="50"/>
    <x v="0"/>
    <n v="52"/>
    <x v="2"/>
    <x v="1"/>
    <x v="1"/>
    <x v="0"/>
    <m/>
  </r>
  <r>
    <s v="Travailleur 31"/>
    <d v="1973-10-26T00:00:00"/>
    <n v="39"/>
    <x v="1"/>
    <n v="42"/>
    <x v="1"/>
    <n v="44"/>
    <x v="1"/>
    <x v="0"/>
    <x v="1"/>
    <x v="0"/>
    <m/>
  </r>
  <r>
    <s v="Travailleur 32"/>
    <d v="1950-06-10T00:00:00"/>
    <n v="63"/>
    <x v="3"/>
    <n v="66"/>
    <x v="3"/>
    <n v="68"/>
    <x v="3"/>
    <x v="1"/>
    <x v="1"/>
    <x v="1"/>
    <m/>
  </r>
  <r>
    <s v="Travailleur 33"/>
    <d v="1955-04-09T00:00:00"/>
    <n v="58"/>
    <x v="2"/>
    <n v="61"/>
    <x v="3"/>
    <n v="63"/>
    <x v="3"/>
    <x v="0"/>
    <x v="2"/>
    <x v="0"/>
    <m/>
  </r>
  <r>
    <s v="Travailleur 34"/>
    <d v="1964-04-21T00:00:00"/>
    <n v="49"/>
    <x v="0"/>
    <n v="52"/>
    <x v="0"/>
    <n v="54"/>
    <x v="2"/>
    <x v="0"/>
    <x v="0"/>
    <x v="0"/>
    <m/>
  </r>
  <r>
    <s v="Travailleur 35"/>
    <d v="1971-07-04T00:00:00"/>
    <n v="42"/>
    <x v="1"/>
    <n v="45"/>
    <x v="0"/>
    <n v="47"/>
    <x v="2"/>
    <x v="0"/>
    <x v="0"/>
    <x v="1"/>
    <m/>
  </r>
  <r>
    <s v="Travailleur 36"/>
    <d v="1962-05-27T00:00:00"/>
    <n v="51"/>
    <x v="0"/>
    <n v="54"/>
    <x v="0"/>
    <n v="56"/>
    <x v="0"/>
    <x v="1"/>
    <x v="0"/>
    <x v="1"/>
    <m/>
  </r>
  <r>
    <s v="Travailleur 37"/>
    <d v="1979-10-27T00:00:00"/>
    <n v="33"/>
    <x v="1"/>
    <n v="36"/>
    <x v="1"/>
    <n v="38"/>
    <x v="1"/>
    <x v="0"/>
    <x v="4"/>
    <x v="1"/>
    <m/>
  </r>
  <r>
    <s v="Travailleur 38"/>
    <d v="1969-12-31T00:00:00"/>
    <n v="43"/>
    <x v="1"/>
    <n v="46"/>
    <x v="0"/>
    <n v="48"/>
    <x v="2"/>
    <x v="0"/>
    <x v="4"/>
    <x v="1"/>
    <m/>
  </r>
  <r>
    <s v="Travailleur 39"/>
    <d v="1970-01-25T00:00:00"/>
    <n v="43"/>
    <x v="1"/>
    <n v="46"/>
    <x v="0"/>
    <n v="48"/>
    <x v="2"/>
    <x v="0"/>
    <x v="4"/>
    <x v="1"/>
    <m/>
  </r>
  <r>
    <s v="Travailleur 40"/>
    <d v="1973-10-12T00:00:00"/>
    <n v="40"/>
    <x v="1"/>
    <n v="43"/>
    <x v="1"/>
    <n v="45"/>
    <x v="2"/>
    <x v="1"/>
    <x v="4"/>
    <x v="1"/>
    <m/>
  </r>
  <r>
    <s v="Travailleur 41"/>
    <d v="1963-09-18T00:00:00"/>
    <n v="50"/>
    <x v="0"/>
    <n v="53"/>
    <x v="0"/>
    <n v="55"/>
    <x v="0"/>
    <x v="0"/>
    <x v="5"/>
    <x v="2"/>
    <m/>
  </r>
  <r>
    <s v="Travailleur 42"/>
    <d v="1970-08-20T00:00:00"/>
    <n v="43"/>
    <x v="1"/>
    <n v="46"/>
    <x v="0"/>
    <n v="48"/>
    <x v="2"/>
    <x v="0"/>
    <x v="3"/>
    <x v="2"/>
    <m/>
  </r>
  <r>
    <s v="Travailleur 43"/>
    <d v="1987-08-31T00:00:00"/>
    <n v="26"/>
    <x v="4"/>
    <n v="29"/>
    <x v="4"/>
    <n v="31"/>
    <x v="1"/>
    <x v="0"/>
    <x v="3"/>
    <x v="2"/>
    <m/>
  </r>
  <r>
    <s v="Travailleur 44"/>
    <d v="1980-05-30T00:00:00"/>
    <n v="33"/>
    <x v="1"/>
    <n v="36"/>
    <x v="1"/>
    <n v="38"/>
    <x v="1"/>
    <x v="1"/>
    <x v="3"/>
    <x v="2"/>
    <m/>
  </r>
  <r>
    <s v="Travailleur 45"/>
    <d v="1995-05-31T00:00:00"/>
    <n v="18"/>
    <x v="5"/>
    <n v="21"/>
    <x v="4"/>
    <n v="23"/>
    <x v="4"/>
    <x v="1"/>
    <x v="4"/>
    <x v="0"/>
    <m/>
  </r>
  <r>
    <s v="Travailleur 33"/>
    <d v="1955-04-09T00:00:00"/>
    <n v="58"/>
    <x v="2"/>
    <n v="61"/>
    <x v="3"/>
    <n v="63"/>
    <x v="3"/>
    <x v="0"/>
    <x v="2"/>
    <x v="0"/>
    <m/>
  </r>
  <r>
    <s v="Travailleur 34"/>
    <d v="1964-04-21T00:00:00"/>
    <n v="49"/>
    <x v="0"/>
    <n v="52"/>
    <x v="0"/>
    <n v="54"/>
    <x v="2"/>
    <x v="0"/>
    <x v="0"/>
    <x v="0"/>
    <m/>
  </r>
  <r>
    <s v="Travailleur 35"/>
    <d v="1971-07-04T00:00:00"/>
    <n v="42"/>
    <x v="1"/>
    <n v="45"/>
    <x v="0"/>
    <n v="47"/>
    <x v="2"/>
    <x v="0"/>
    <x v="0"/>
    <x v="1"/>
    <m/>
  </r>
  <r>
    <s v="Travailleur 36"/>
    <d v="1962-05-27T00:00:00"/>
    <n v="51"/>
    <x v="0"/>
    <n v="54"/>
    <x v="0"/>
    <n v="56"/>
    <x v="0"/>
    <x v="1"/>
    <x v="0"/>
    <x v="1"/>
    <m/>
  </r>
  <r>
    <s v="Travailleur 37"/>
    <d v="1979-10-27T00:00:00"/>
    <n v="33"/>
    <x v="1"/>
    <n v="36"/>
    <x v="1"/>
    <n v="38"/>
    <x v="1"/>
    <x v="0"/>
    <x v="4"/>
    <x v="1"/>
    <m/>
  </r>
  <r>
    <s v="Travailleur 38"/>
    <d v="1969-12-31T00:00:00"/>
    <n v="43"/>
    <x v="1"/>
    <n v="46"/>
    <x v="0"/>
    <n v="48"/>
    <x v="2"/>
    <x v="0"/>
    <x v="4"/>
    <x v="1"/>
    <m/>
  </r>
  <r>
    <s v="Travailleur 39"/>
    <d v="1970-01-25T00:00:00"/>
    <n v="43"/>
    <x v="1"/>
    <n v="46"/>
    <x v="0"/>
    <n v="48"/>
    <x v="2"/>
    <x v="0"/>
    <x v="4"/>
    <x v="1"/>
    <m/>
  </r>
  <r>
    <s v="Travailleur 40"/>
    <d v="1973-10-12T00:00:00"/>
    <n v="40"/>
    <x v="1"/>
    <n v="43"/>
    <x v="1"/>
    <n v="45"/>
    <x v="2"/>
    <x v="1"/>
    <x v="4"/>
    <x v="1"/>
    <m/>
  </r>
  <r>
    <s v="Travailleur 41"/>
    <d v="1963-09-18T00:00:00"/>
    <n v="50"/>
    <x v="0"/>
    <n v="53"/>
    <x v="0"/>
    <n v="55"/>
    <x v="0"/>
    <x v="0"/>
    <x v="5"/>
    <x v="2"/>
    <m/>
  </r>
  <r>
    <s v="Travailleur 42"/>
    <d v="1970-08-20T00:00:00"/>
    <n v="43"/>
    <x v="1"/>
    <n v="46"/>
    <x v="0"/>
    <n v="48"/>
    <x v="2"/>
    <x v="0"/>
    <x v="3"/>
    <x v="2"/>
    <m/>
  </r>
  <r>
    <s v="Travailleur 43"/>
    <d v="1987-08-31T00:00:00"/>
    <n v="26"/>
    <x v="4"/>
    <n v="29"/>
    <x v="4"/>
    <n v="31"/>
    <x v="1"/>
    <x v="0"/>
    <x v="3"/>
    <x v="2"/>
    <m/>
  </r>
  <r>
    <s v="Travailleur 44"/>
    <d v="1980-05-30T00:00:00"/>
    <n v="33"/>
    <x v="1"/>
    <n v="36"/>
    <x v="1"/>
    <n v="38"/>
    <x v="1"/>
    <x v="1"/>
    <x v="3"/>
    <x v="2"/>
    <m/>
  </r>
  <r>
    <s v="Travailleur 45"/>
    <d v="1995-05-31T00:00:00"/>
    <n v="18"/>
    <x v="5"/>
    <n v="21"/>
    <x v="4"/>
    <n v="23"/>
    <x v="4"/>
    <x v="1"/>
    <x v="4"/>
    <x v="0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  <r>
    <m/>
    <m/>
    <n v="113"/>
    <x v="3"/>
    <n v="116"/>
    <x v="3"/>
    <n v="118"/>
    <x v="3"/>
    <x v="2"/>
    <x v="6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C20" firstHeaderRow="1" firstDataRow="1" firstDataCol="0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D11" firstHeaderRow="1" firstDataRow="2" firstDataCol="1"/>
  <pivotFields count="12">
    <pivotField dataField="1" showAll="0" defaultSubtotal="0"/>
    <pivotField numFmtId="14" showAll="0"/>
    <pivotField showAll="0"/>
    <pivotField axis="axisRow" showAll="0">
      <items count="8">
        <item x="5"/>
        <item x="4"/>
        <item x="1"/>
        <item x="0"/>
        <item x="2"/>
        <item x="3"/>
        <item m="1" x="6"/>
        <item t="default"/>
      </items>
    </pivotField>
    <pivotField showAll="0"/>
    <pivotField showAll="0"/>
    <pivotField showAll="0"/>
    <pivotField showAll="0"/>
    <pivotField axis="axisCol" showAll="0">
      <items count="4">
        <item x="0"/>
        <item x="1"/>
        <item h="1" x="2"/>
        <item t="default"/>
      </items>
    </pivotField>
    <pivotField showAll="0"/>
    <pivotField showAll="0"/>
    <pivotField showAll="0" defaultSubtotal="0"/>
  </pivotFields>
  <rowFields count="1">
    <field x="3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Nombre de Personnel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D10" firstHeaderRow="1" firstDataRow="2" firstDataCol="1"/>
  <pivotFields count="12">
    <pivotField dataField="1" showAll="0" defaultSubtotal="0"/>
    <pivotField numFmtId="14" showAll="0"/>
    <pivotField showAll="0"/>
    <pivotField showAll="0"/>
    <pivotField showAll="0"/>
    <pivotField axis="axisRow" showAll="0">
      <items count="7">
        <item x="4"/>
        <item x="1"/>
        <item x="0"/>
        <item x="2"/>
        <item x="3"/>
        <item h="1" m="1" x="5"/>
        <item t="default"/>
      </items>
    </pivotField>
    <pivotField showAll="0"/>
    <pivotField showAll="0"/>
    <pivotField axis="axisCol" showAll="0">
      <items count="4">
        <item x="0"/>
        <item x="1"/>
        <item h="1" x="2"/>
        <item t="default"/>
      </items>
    </pivotField>
    <pivotField showAll="0"/>
    <pivotField showAll="0"/>
    <pivotField showAll="0" defaultSubtota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Nombre de Personnel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showMissing="0" updatedVersion="3" minRefreshableVersion="3" showCalcMbrs="0" useAutoFormatting="1" itemPrintTitles="1" createdVersion="3" indent="0" outline="1" outlineData="1" multipleFieldFilters="0" chartFormat="2">
  <location ref="A3:D10" firstHeaderRow="1" firstDataRow="2" firstDataCol="1" rowPageCount="1" colPageCount="1"/>
  <pivotFields count="12">
    <pivotField dataField="1" showAll="0" defaultSubtotal="0"/>
    <pivotField numFmtId="14" showAll="0"/>
    <pivotField showAll="0"/>
    <pivotField showAll="0"/>
    <pivotField showAll="0"/>
    <pivotField showAll="0"/>
    <pivotField showAll="0"/>
    <pivotField axis="axisRow" showAll="0">
      <items count="7">
        <item x="4"/>
        <item x="1"/>
        <item x="2"/>
        <item x="0"/>
        <item x="3"/>
        <item m="1" x="5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axis="axisPage" showAll="0">
      <items count="15">
        <item m="1" x="13"/>
        <item m="1" x="11"/>
        <item x="0"/>
        <item m="1" x="10"/>
        <item m="1" x="7"/>
        <item m="1" x="12"/>
        <item m="1" x="9"/>
        <item m="1" x="8"/>
        <item x="4"/>
        <item x="1"/>
        <item x="6"/>
        <item x="2"/>
        <item x="3"/>
        <item x="5"/>
        <item t="default"/>
      </items>
    </pivotField>
    <pivotField showAll="0"/>
    <pivotField showAll="0" defaultSubtota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8"/>
  </colFields>
  <colItems count="3">
    <i>
      <x/>
    </i>
    <i>
      <x v="1"/>
    </i>
    <i t="grand">
      <x/>
    </i>
  </colItems>
  <pageFields count="1">
    <pageField fld="9" hier="-1"/>
  </pageFields>
  <dataFields count="1">
    <dataField name="Nombre de Personnel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eau croisé dynamique6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2">
  <location ref="A3:H12" firstHeaderRow="1" firstDataRow="2" firstDataCol="1"/>
  <pivotFields count="12">
    <pivotField dataField="1" showAll="0" defaultSubtotal="0"/>
    <pivotField numFmtId="14" showAll="0"/>
    <pivotField showAll="0"/>
    <pivotField axis="axisCol" showAll="0">
      <items count="8">
        <item x="4"/>
        <item x="1"/>
        <item x="0"/>
        <item x="2"/>
        <item x="3"/>
        <item m="1" x="6"/>
        <item x="5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5">
        <item x="3"/>
        <item x="2"/>
        <item x="5"/>
        <item m="1" x="13"/>
        <item m="1" x="11"/>
        <item x="0"/>
        <item m="1" x="10"/>
        <item m="1" x="7"/>
        <item m="1" x="12"/>
        <item m="1" x="9"/>
        <item m="1" x="8"/>
        <item x="4"/>
        <item x="1"/>
        <item x="6"/>
        <item t="default"/>
      </items>
    </pivotField>
    <pivotField showAll="0"/>
    <pivotField showAll="0" defaultSubtotal="0"/>
  </pivotFields>
  <rowFields count="1">
    <field x="9"/>
  </rowFields>
  <rowItems count="8">
    <i>
      <x/>
    </i>
    <i>
      <x v="1"/>
    </i>
    <i>
      <x v="2"/>
    </i>
    <i>
      <x v="5"/>
    </i>
    <i>
      <x v="11"/>
    </i>
    <i>
      <x v="12"/>
    </i>
    <i>
      <x v="13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6"/>
    </i>
    <i t="grand">
      <x/>
    </i>
  </colItems>
  <dataFields count="1">
    <dataField name="Nombre de Personnel" fld="0" subtotal="count" baseField="0" baseItem="0"/>
  </dataFields>
  <chartFormats count="6">
    <chartFormat chart="1" format="15" series="1">
      <pivotArea type="data" outline="0" fieldPosition="0">
        <references count="1">
          <reference field="3" count="1" selected="0">
            <x v="0"/>
          </reference>
        </references>
      </pivotArea>
    </chartFormat>
    <chartFormat chart="1" format="16" series="1">
      <pivotArea type="data" outline="0" fieldPosition="0">
        <references count="1">
          <reference field="3" count="1" selected="0">
            <x v="1"/>
          </reference>
        </references>
      </pivotArea>
    </chartFormat>
    <chartFormat chart="1" format="17" series="1">
      <pivotArea type="data" outline="0" fieldPosition="0">
        <references count="1">
          <reference field="3" count="1" selected="0">
            <x v="2"/>
          </reference>
        </references>
      </pivotArea>
    </chartFormat>
    <chartFormat chart="1" format="18" series="1">
      <pivotArea type="data" outline="0" fieldPosition="0">
        <references count="1">
          <reference field="3" count="1" selected="0">
            <x v="3"/>
          </reference>
        </references>
      </pivotArea>
    </chartFormat>
    <chartFormat chart="1" format="19" series="1">
      <pivotArea type="data" outline="0" fieldPosition="0">
        <references count="1">
          <reference field="3" count="1" selected="0">
            <x v="4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3">
  <location ref="A3:D20" firstHeaderRow="1" firstDataRow="2" firstDataCol="1"/>
  <pivotFields count="12">
    <pivotField showAll="0"/>
    <pivotField showAll="0"/>
    <pivotField dataField="1" showAll="0"/>
    <pivotField axis="axisRow" showAll="0">
      <items count="8">
        <item x="5"/>
        <item x="4"/>
        <item x="1"/>
        <item x="0"/>
        <item x="2"/>
        <item x="3"/>
        <item m="1" x="6"/>
        <item t="default"/>
      </items>
    </pivotField>
    <pivotField showAll="0"/>
    <pivotField showAll="0"/>
    <pivotField showAll="0"/>
    <pivotField showAll="0"/>
    <pivotField axis="axisCol" showAll="0">
      <items count="4">
        <item x="0"/>
        <item x="1"/>
        <item h="1" x="2"/>
        <item t="default"/>
      </items>
    </pivotField>
    <pivotField showAll="0"/>
    <pivotField axis="axisRow" showAll="0">
      <items count="5">
        <item x="1"/>
        <item x="0"/>
        <item x="2"/>
        <item x="3"/>
        <item t="default"/>
      </items>
    </pivotField>
    <pivotField showAll="0" defaultSubtotal="0"/>
  </pivotFields>
  <rowFields count="2">
    <field x="10"/>
    <field x="3"/>
  </rowFields>
  <rowItems count="16">
    <i>
      <x/>
    </i>
    <i r="1">
      <x v="2"/>
    </i>
    <i r="1">
      <x v="3"/>
    </i>
    <i r="1">
      <x v="4"/>
    </i>
    <i r="1">
      <x v="5"/>
    </i>
    <i>
      <x v="1"/>
    </i>
    <i r="1">
      <x/>
    </i>
    <i r="1">
      <x v="2"/>
    </i>
    <i r="1">
      <x v="3"/>
    </i>
    <i r="1">
      <x v="4"/>
    </i>
    <i>
      <x v="2"/>
    </i>
    <i r="1">
      <x v="1"/>
    </i>
    <i r="1">
      <x v="2"/>
    </i>
    <i r="1">
      <x v="3"/>
    </i>
    <i r="1">
      <x v="4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Nombre de Ages" fld="2" subtotal="count" baseField="0" baseItem="0"/>
  </dataFields>
  <chartFormats count="2"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4">
  <location ref="A3:D8" firstHeaderRow="1" firstDataRow="2" firstDataCol="1"/>
  <pivotFields count="12">
    <pivotField showAll="0" defaultSubtotal="0"/>
    <pivotField numFmtId="14" showAll="0"/>
    <pivotField dataField="1"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showAll="0"/>
    <pivotField axis="axisRow" showAll="0">
      <items count="5">
        <item x="1"/>
        <item x="0"/>
        <item x="2"/>
        <item h="1" x="3"/>
        <item t="default"/>
      </items>
    </pivotField>
    <pivotField showAll="0" defaultSubtotal="0"/>
  </pivotFields>
  <rowFields count="1">
    <field x="10"/>
  </rowFields>
  <rowItems count="4">
    <i>
      <x/>
    </i>
    <i>
      <x v="1"/>
    </i>
    <i>
      <x v="2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Moyenne de Ages" fld="2" subtotal="average" baseField="0" baseItem="0" numFmtId="2"/>
  </dataFields>
  <chartFormats count="3"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4" name="Tableau1" displayName="Tableau1" ref="A1:L121" totalsRowShown="0" headerRowDxfId="15">
  <autoFilter ref="A1:L121">
    <filterColumn colId="4"/>
    <filterColumn colId="5"/>
    <filterColumn colId="6"/>
    <filterColumn colId="7"/>
    <filterColumn colId="8"/>
    <filterColumn colId="9"/>
    <filterColumn colId="10"/>
    <filterColumn colId="11"/>
  </autoFilter>
  <tableColumns count="12">
    <tableColumn id="1" name="Personnel" dataDxfId="14"/>
    <tableColumn id="2" name="date de Naissance" dataDxfId="13"/>
    <tableColumn id="3" name="Ages" dataDxfId="12">
      <calculatedColumnFormula>INT((TODAY()-B2)/365.25)</calculatedColumnFormula>
    </tableColumn>
    <tableColumn id="4" name="Tranche d'âges actuelle" dataDxfId="11">
      <calculatedColumnFormula>INDEX({"15-20 ans";"20-30 ans";"30-45 ans";"45-55 ans";"55-60 ans";"60 ans et plus"},MATCH(Tableau1[[#This Row],[Ages]],{15;20;30;45;55;60},1))</calculatedColumnFormula>
    </tableColumn>
    <tableColumn id="11" name="Age+3" dataDxfId="10">
      <calculatedColumnFormula>Tableau1[[#This Row],[Ages]]+3</calculatedColumnFormula>
    </tableColumn>
    <tableColumn id="10" name="Dans 3 ans" dataDxfId="9">
      <calculatedColumnFormula>INDEX({"15-20 ans";"20-30 ans";"30-45 ans";"45-55 ans";"55-60 ans";"60 ans et plus"},MATCH(Tableau1[[#This Row],[Age+3]],{15;20;30;45;55;60},1))</calculatedColumnFormula>
    </tableColumn>
    <tableColumn id="12" name="Age+5" dataDxfId="8">
      <calculatedColumnFormula>Tableau1[[#This Row],[Ages]]+5</calculatedColumnFormula>
    </tableColumn>
    <tableColumn id="9" name="dans 5 ans" dataDxfId="7">
      <calculatedColumnFormula>INDEX({"20-30 ans";"30-45 ans";"45-55 ans";"55-60 ans";"60 ans et plus"},MATCH(Tableau1[[#This Row],[Age+5]],{20;30;45;55;60},1))</calculatedColumnFormula>
    </tableColumn>
    <tableColumn id="5" name="Genre" dataDxfId="6"/>
    <tableColumn id="6" name="Fonction" dataDxfId="5"/>
    <tableColumn id="7" name="Département" dataDxfId="4"/>
    <tableColumn id="8" name="Pause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ivotTable" Target="../pivotTables/pivotTable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ivotTable" Target="../pivotTables/pivotTable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showGridLines="0" zoomScaleNormal="100" workbookViewId="0">
      <selection activeCell="B3" sqref="B3"/>
    </sheetView>
  </sheetViews>
  <sheetFormatPr baseColWidth="10" defaultColWidth="11.44140625" defaultRowHeight="14.4"/>
  <cols>
    <col min="1" max="1" width="18" style="56" customWidth="1"/>
    <col min="2" max="16384" width="11.44140625" style="56"/>
  </cols>
  <sheetData>
    <row r="1" spans="1:10" ht="68.400000000000006" customHeight="1">
      <c r="B1" s="57" t="s">
        <v>123</v>
      </c>
      <c r="C1" s="57"/>
    </row>
    <row r="2" spans="1:10" ht="15.6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19.95" customHeight="1">
      <c r="A3" s="59" t="s">
        <v>119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9.95" customHeight="1">
      <c r="A4" s="58" t="s">
        <v>100</v>
      </c>
      <c r="B4" s="58"/>
      <c r="C4" s="58"/>
      <c r="D4" s="58"/>
      <c r="E4" s="58"/>
      <c r="F4" s="58"/>
      <c r="G4" s="58"/>
      <c r="H4" s="58"/>
      <c r="I4" s="58"/>
      <c r="J4" s="58"/>
    </row>
    <row r="5" spans="1:10" ht="10.050000000000001" customHeight="1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0" ht="19.95" customHeight="1">
      <c r="A6" s="59" t="s">
        <v>120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ht="19.95" customHeight="1">
      <c r="A7" s="58" t="s">
        <v>101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ht="19.95" customHeight="1">
      <c r="A8" s="58" t="s">
        <v>100</v>
      </c>
      <c r="B8" s="58"/>
      <c r="C8" s="58"/>
      <c r="D8" s="58"/>
      <c r="E8" s="58"/>
      <c r="F8" s="58"/>
      <c r="G8" s="58"/>
      <c r="H8" s="58"/>
      <c r="I8" s="58"/>
      <c r="J8" s="58"/>
    </row>
    <row r="9" spans="1:10" ht="19.95" customHeight="1">
      <c r="A9" s="58" t="s">
        <v>102</v>
      </c>
      <c r="B9" s="58"/>
      <c r="C9" s="58"/>
      <c r="D9" s="58"/>
      <c r="E9" s="58"/>
      <c r="F9" s="58"/>
      <c r="G9" s="58"/>
      <c r="H9" s="58"/>
      <c r="I9" s="58"/>
      <c r="J9" s="58"/>
    </row>
    <row r="10" spans="1:10" ht="10.050000000000001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</row>
    <row r="11" spans="1:10" ht="19.95" customHeight="1">
      <c r="A11" s="59" t="s">
        <v>121</v>
      </c>
      <c r="B11" s="58"/>
      <c r="C11" s="58"/>
      <c r="D11" s="58"/>
      <c r="E11" s="58"/>
      <c r="F11" s="58"/>
      <c r="G11" s="58"/>
      <c r="H11" s="58"/>
      <c r="I11" s="58"/>
      <c r="J11" s="5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96633"/>
  </sheetPr>
  <dimension ref="A3:H12"/>
  <sheetViews>
    <sheetView zoomScaleNormal="100" workbookViewId="0">
      <selection activeCell="E6" sqref="E6"/>
    </sheetView>
  </sheetViews>
  <sheetFormatPr baseColWidth="10" defaultColWidth="11.44140625" defaultRowHeight="14.4"/>
  <cols>
    <col min="1" max="1" width="21.33203125" bestFit="1" customWidth="1"/>
    <col min="2" max="2" width="22.33203125" customWidth="1"/>
    <col min="3" max="5" width="9" customWidth="1"/>
    <col min="6" max="6" width="12.33203125" customWidth="1"/>
    <col min="7" max="7" width="9" bestFit="1" customWidth="1"/>
    <col min="8" max="8" width="11.88671875" bestFit="1" customWidth="1"/>
  </cols>
  <sheetData>
    <row r="3" spans="1:8">
      <c r="A3" s="7" t="s">
        <v>29</v>
      </c>
      <c r="B3" s="7" t="s">
        <v>19</v>
      </c>
    </row>
    <row r="4" spans="1:8">
      <c r="A4" s="7" t="s">
        <v>12</v>
      </c>
      <c r="B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99</v>
      </c>
      <c r="H4" t="s">
        <v>13</v>
      </c>
    </row>
    <row r="5" spans="1:8">
      <c r="A5" s="8" t="s">
        <v>78</v>
      </c>
      <c r="B5" s="9">
        <v>2</v>
      </c>
      <c r="C5" s="9">
        <v>5</v>
      </c>
      <c r="D5" s="9"/>
      <c r="E5" s="9"/>
      <c r="F5" s="9"/>
      <c r="G5" s="9"/>
      <c r="H5" s="9">
        <v>7</v>
      </c>
    </row>
    <row r="6" spans="1:8">
      <c r="A6" s="8" t="s">
        <v>76</v>
      </c>
      <c r="B6" s="9"/>
      <c r="C6" s="9">
        <v>2</v>
      </c>
      <c r="D6" s="9">
        <v>2</v>
      </c>
      <c r="E6" s="9">
        <v>3</v>
      </c>
      <c r="F6" s="9">
        <v>1</v>
      </c>
      <c r="G6" s="9"/>
      <c r="H6" s="9">
        <v>8</v>
      </c>
    </row>
    <row r="7" spans="1:8">
      <c r="A7" s="8" t="s">
        <v>77</v>
      </c>
      <c r="B7" s="9"/>
      <c r="C7" s="9">
        <v>1</v>
      </c>
      <c r="D7" s="9">
        <v>3</v>
      </c>
      <c r="E7" s="9">
        <v>1</v>
      </c>
      <c r="F7" s="9"/>
      <c r="G7" s="9"/>
      <c r="H7" s="9">
        <v>5</v>
      </c>
    </row>
    <row r="8" spans="1:8">
      <c r="A8" s="8" t="s">
        <v>74</v>
      </c>
      <c r="B8" s="9"/>
      <c r="C8" s="9">
        <v>6</v>
      </c>
      <c r="D8" s="9">
        <v>8</v>
      </c>
      <c r="E8" s="9">
        <v>2</v>
      </c>
      <c r="F8" s="9"/>
      <c r="G8" s="9"/>
      <c r="H8" s="9">
        <v>16</v>
      </c>
    </row>
    <row r="9" spans="1:8">
      <c r="A9" s="8" t="s">
        <v>21</v>
      </c>
      <c r="B9" s="9"/>
      <c r="C9" s="9">
        <v>10</v>
      </c>
      <c r="D9" s="9">
        <v>1</v>
      </c>
      <c r="E9" s="9"/>
      <c r="F9" s="9"/>
      <c r="G9" s="9">
        <v>2</v>
      </c>
      <c r="H9" s="9">
        <v>13</v>
      </c>
    </row>
    <row r="10" spans="1:8">
      <c r="A10" s="8" t="s">
        <v>75</v>
      </c>
      <c r="B10" s="9"/>
      <c r="C10" s="9">
        <v>1</v>
      </c>
      <c r="D10" s="9">
        <v>5</v>
      </c>
      <c r="E10" s="9">
        <v>2</v>
      </c>
      <c r="F10" s="9">
        <v>1</v>
      </c>
      <c r="G10" s="9"/>
      <c r="H10" s="9">
        <v>9</v>
      </c>
    </row>
    <row r="11" spans="1:8">
      <c r="A11" s="8" t="s">
        <v>98</v>
      </c>
      <c r="B11" s="9"/>
      <c r="C11" s="9"/>
      <c r="D11" s="9"/>
      <c r="E11" s="9"/>
      <c r="F11" s="9"/>
      <c r="G11" s="9"/>
      <c r="H11" s="9"/>
    </row>
    <row r="12" spans="1:8">
      <c r="A12" s="8" t="s">
        <v>13</v>
      </c>
      <c r="B12" s="9">
        <v>2</v>
      </c>
      <c r="C12" s="9">
        <v>25</v>
      </c>
      <c r="D12" s="9">
        <v>19</v>
      </c>
      <c r="E12" s="9">
        <v>8</v>
      </c>
      <c r="F12" s="9">
        <v>2</v>
      </c>
      <c r="G12" s="9">
        <v>2</v>
      </c>
      <c r="H12" s="9">
        <v>58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&amp;CMoniteur des âges IFP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3:D20"/>
  <sheetViews>
    <sheetView zoomScaleNormal="100" workbookViewId="0">
      <selection activeCell="E6" sqref="E6"/>
    </sheetView>
  </sheetViews>
  <sheetFormatPr baseColWidth="10" defaultColWidth="11.44140625" defaultRowHeight="14.4"/>
  <cols>
    <col min="1" max="1" width="19.5546875" bestFit="1" customWidth="1"/>
    <col min="2" max="2" width="22.33203125" customWidth="1"/>
    <col min="3" max="3" width="7.6640625" customWidth="1"/>
    <col min="4" max="5" width="11.88671875" customWidth="1"/>
    <col min="6" max="12" width="12.33203125" customWidth="1"/>
    <col min="13" max="13" width="11.33203125" customWidth="1"/>
    <col min="14" max="23" width="12.33203125" customWidth="1"/>
    <col min="24" max="24" width="11.33203125" customWidth="1"/>
    <col min="25" max="26" width="12.33203125" customWidth="1"/>
    <col min="27" max="34" width="12.33203125" bestFit="1" customWidth="1"/>
    <col min="35" max="35" width="11.33203125" customWidth="1"/>
    <col min="36" max="41" width="12.33203125" bestFit="1" customWidth="1"/>
    <col min="42" max="46" width="11.33203125" customWidth="1"/>
    <col min="47" max="47" width="5.88671875" customWidth="1"/>
    <col min="48" max="48" width="11.88671875" bestFit="1" customWidth="1"/>
  </cols>
  <sheetData>
    <row r="3" spans="1:4">
      <c r="A3" s="7" t="s">
        <v>103</v>
      </c>
      <c r="B3" s="7" t="s">
        <v>19</v>
      </c>
    </row>
    <row r="4" spans="1:4">
      <c r="A4" s="7" t="s">
        <v>12</v>
      </c>
      <c r="B4" t="s">
        <v>5</v>
      </c>
      <c r="C4" t="s">
        <v>6</v>
      </c>
      <c r="D4" t="s">
        <v>13</v>
      </c>
    </row>
    <row r="5" spans="1:4">
      <c r="A5" s="8" t="s">
        <v>80</v>
      </c>
      <c r="B5" s="9">
        <v>18</v>
      </c>
      <c r="C5" s="9">
        <v>10</v>
      </c>
      <c r="D5" s="9">
        <v>28</v>
      </c>
    </row>
    <row r="6" spans="1:4">
      <c r="A6" s="31" t="s">
        <v>15</v>
      </c>
      <c r="B6" s="9">
        <v>12</v>
      </c>
      <c r="C6" s="9">
        <v>2</v>
      </c>
      <c r="D6" s="9">
        <v>14</v>
      </c>
    </row>
    <row r="7" spans="1:4">
      <c r="A7" s="31" t="s">
        <v>16</v>
      </c>
      <c r="B7" s="9">
        <v>3</v>
      </c>
      <c r="C7" s="9">
        <v>5</v>
      </c>
      <c r="D7" s="9">
        <v>8</v>
      </c>
    </row>
    <row r="8" spans="1:4">
      <c r="A8" s="31" t="s">
        <v>17</v>
      </c>
      <c r="B8" s="9">
        <v>2</v>
      </c>
      <c r="C8" s="9">
        <v>2</v>
      </c>
      <c r="D8" s="9">
        <v>4</v>
      </c>
    </row>
    <row r="9" spans="1:4">
      <c r="A9" s="31" t="s">
        <v>18</v>
      </c>
      <c r="B9" s="9">
        <v>1</v>
      </c>
      <c r="C9" s="9">
        <v>1</v>
      </c>
      <c r="D9" s="9">
        <v>2</v>
      </c>
    </row>
    <row r="10" spans="1:4">
      <c r="A10" s="8" t="s">
        <v>79</v>
      </c>
      <c r="B10" s="9">
        <v>8</v>
      </c>
      <c r="C10" s="9">
        <v>12</v>
      </c>
      <c r="D10" s="9">
        <v>20</v>
      </c>
    </row>
    <row r="11" spans="1:4">
      <c r="A11" s="31" t="s">
        <v>99</v>
      </c>
      <c r="B11" s="9"/>
      <c r="C11" s="9">
        <v>2</v>
      </c>
      <c r="D11" s="9">
        <v>2</v>
      </c>
    </row>
    <row r="12" spans="1:4">
      <c r="A12" s="31" t="s">
        <v>15</v>
      </c>
      <c r="B12" s="9">
        <v>2</v>
      </c>
      <c r="C12" s="9">
        <v>4</v>
      </c>
      <c r="D12" s="9">
        <v>6</v>
      </c>
    </row>
    <row r="13" spans="1:4">
      <c r="A13" s="31" t="s">
        <v>16</v>
      </c>
      <c r="B13" s="9">
        <v>4</v>
      </c>
      <c r="C13" s="9">
        <v>5</v>
      </c>
      <c r="D13" s="9">
        <v>9</v>
      </c>
    </row>
    <row r="14" spans="1:4">
      <c r="A14" s="31" t="s">
        <v>17</v>
      </c>
      <c r="B14" s="9">
        <v>2</v>
      </c>
      <c r="C14" s="9">
        <v>1</v>
      </c>
      <c r="D14" s="9">
        <v>3</v>
      </c>
    </row>
    <row r="15" spans="1:4">
      <c r="A15" s="8" t="s">
        <v>81</v>
      </c>
      <c r="B15" s="9">
        <v>7</v>
      </c>
      <c r="C15" s="9">
        <v>3</v>
      </c>
      <c r="D15" s="9">
        <v>10</v>
      </c>
    </row>
    <row r="16" spans="1:4">
      <c r="A16" s="31" t="s">
        <v>14</v>
      </c>
      <c r="B16" s="9">
        <v>2</v>
      </c>
      <c r="C16" s="9"/>
      <c r="D16" s="9">
        <v>2</v>
      </c>
    </row>
    <row r="17" spans="1:4">
      <c r="A17" s="31" t="s">
        <v>15</v>
      </c>
      <c r="B17" s="9">
        <v>2</v>
      </c>
      <c r="C17" s="9">
        <v>3</v>
      </c>
      <c r="D17" s="9">
        <v>5</v>
      </c>
    </row>
    <row r="18" spans="1:4">
      <c r="A18" s="31" t="s">
        <v>16</v>
      </c>
      <c r="B18" s="9">
        <v>2</v>
      </c>
      <c r="C18" s="9"/>
      <c r="D18" s="9">
        <v>2</v>
      </c>
    </row>
    <row r="19" spans="1:4">
      <c r="A19" s="31" t="s">
        <v>17</v>
      </c>
      <c r="B19" s="9">
        <v>1</v>
      </c>
      <c r="C19" s="9"/>
      <c r="D19" s="9">
        <v>1</v>
      </c>
    </row>
    <row r="20" spans="1:4">
      <c r="A20" s="8" t="s">
        <v>13</v>
      </c>
      <c r="B20" s="9">
        <v>33</v>
      </c>
      <c r="C20" s="9">
        <v>25</v>
      </c>
      <c r="D20" s="9">
        <v>58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&amp;CMoniteur des âges IFP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3:D8"/>
  <sheetViews>
    <sheetView zoomScaleNormal="100" workbookViewId="0">
      <selection activeCell="E6" sqref="E6"/>
    </sheetView>
  </sheetViews>
  <sheetFormatPr baseColWidth="10" defaultColWidth="11.44140625" defaultRowHeight="14.4"/>
  <cols>
    <col min="1" max="1" width="19.5546875" customWidth="1"/>
    <col min="2" max="2" width="22.33203125" bestFit="1" customWidth="1"/>
    <col min="3" max="3" width="7.6640625" bestFit="1" customWidth="1"/>
    <col min="4" max="5" width="11.88671875" bestFit="1" customWidth="1"/>
  </cols>
  <sheetData>
    <row r="3" spans="1:4">
      <c r="A3" s="7" t="s">
        <v>26</v>
      </c>
      <c r="B3" s="7" t="s">
        <v>19</v>
      </c>
    </row>
    <row r="4" spans="1:4">
      <c r="A4" s="7" t="s">
        <v>12</v>
      </c>
      <c r="B4" t="s">
        <v>5</v>
      </c>
      <c r="C4" t="s">
        <v>6</v>
      </c>
      <c r="D4" t="s">
        <v>13</v>
      </c>
    </row>
    <row r="5" spans="1:4">
      <c r="A5" s="8" t="s">
        <v>80</v>
      </c>
      <c r="B5" s="23">
        <v>43.722222222222221</v>
      </c>
      <c r="C5" s="23">
        <v>50.8</v>
      </c>
      <c r="D5" s="23">
        <v>46.25</v>
      </c>
    </row>
    <row r="6" spans="1:4">
      <c r="A6" s="8" t="s">
        <v>79</v>
      </c>
      <c r="B6" s="23">
        <v>49</v>
      </c>
      <c r="C6" s="23">
        <v>40.166666666666664</v>
      </c>
      <c r="D6" s="23">
        <v>43.7</v>
      </c>
    </row>
    <row r="7" spans="1:4">
      <c r="A7" s="8" t="s">
        <v>81</v>
      </c>
      <c r="B7" s="23">
        <v>42.142857142857146</v>
      </c>
      <c r="C7" s="23">
        <v>36.666666666666664</v>
      </c>
      <c r="D7" s="23">
        <v>40.5</v>
      </c>
    </row>
    <row r="8" spans="1:4">
      <c r="A8" s="8" t="s">
        <v>13</v>
      </c>
      <c r="B8" s="23">
        <v>44.666666666666664</v>
      </c>
      <c r="C8" s="23">
        <v>44</v>
      </c>
      <c r="D8" s="23">
        <v>44.379310344827587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&amp;CMoniteur des âges IFP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showGridLines="0" zoomScaleNormal="100" workbookViewId="0">
      <selection activeCell="F19" sqref="F19"/>
    </sheetView>
  </sheetViews>
  <sheetFormatPr baseColWidth="10" defaultColWidth="11.44140625" defaultRowHeight="14.4"/>
  <cols>
    <col min="1" max="1" width="12.6640625" customWidth="1"/>
    <col min="2" max="2" width="5.6640625" customWidth="1"/>
  </cols>
  <sheetData>
    <row r="1" spans="1:3" ht="65.400000000000006" customHeight="1">
      <c r="C1" s="60" t="s">
        <v>110</v>
      </c>
    </row>
    <row r="2" spans="1:3" ht="19.95" customHeight="1">
      <c r="C2" s="32"/>
    </row>
    <row r="3" spans="1:3" s="67" customFormat="1" ht="25.05" customHeight="1" thickBot="1">
      <c r="A3" s="65" t="s">
        <v>104</v>
      </c>
      <c r="B3" s="66" t="s">
        <v>105</v>
      </c>
    </row>
    <row r="4" spans="1:3" s="67" customFormat="1" ht="25.05" customHeight="1" thickBot="1">
      <c r="A4" s="73" t="s">
        <v>106</v>
      </c>
      <c r="B4" s="66" t="s">
        <v>107</v>
      </c>
    </row>
    <row r="5" spans="1:3" s="67" customFormat="1" ht="25.05" customHeight="1" thickBot="1">
      <c r="A5" s="74" t="s">
        <v>108</v>
      </c>
      <c r="B5" s="66" t="s">
        <v>109</v>
      </c>
    </row>
    <row r="6" spans="1:3" s="67" customFormat="1" ht="25.05" customHeight="1" thickBot="1">
      <c r="A6" s="75" t="s">
        <v>111</v>
      </c>
      <c r="B6" s="66" t="s">
        <v>112</v>
      </c>
    </row>
    <row r="7" spans="1:3" s="67" customFormat="1" ht="25.05" customHeight="1" thickBot="1">
      <c r="A7" s="76" t="s">
        <v>113</v>
      </c>
      <c r="B7" s="66" t="s">
        <v>116</v>
      </c>
    </row>
    <row r="8" spans="1:3" s="67" customFormat="1" ht="25.05" customHeight="1" thickBot="1">
      <c r="A8" s="77" t="s">
        <v>114</v>
      </c>
      <c r="B8" s="66" t="s">
        <v>115</v>
      </c>
    </row>
    <row r="9" spans="1:3" s="67" customFormat="1" ht="25.05" customHeight="1">
      <c r="A9" s="68" t="s">
        <v>118</v>
      </c>
      <c r="B9" s="66" t="s">
        <v>117</v>
      </c>
    </row>
    <row r="10" spans="1:3" ht="19.95" customHeight="1"/>
    <row r="11" spans="1:3" ht="19.95" customHeight="1">
      <c r="A11" s="64" t="s">
        <v>124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E33"/>
  <sheetViews>
    <sheetView showGridLines="0" zoomScaleNormal="100" workbookViewId="0">
      <selection activeCell="E10" sqref="E3:E10"/>
    </sheetView>
  </sheetViews>
  <sheetFormatPr baseColWidth="10" defaultColWidth="11.44140625" defaultRowHeight="15.6"/>
  <cols>
    <col min="1" max="1" width="17.5546875" style="30" customWidth="1"/>
    <col min="2" max="2" width="17.33203125" style="30" customWidth="1"/>
    <col min="3" max="4" width="25.88671875" style="61" customWidth="1"/>
    <col min="5" max="16384" width="11.44140625" style="30"/>
  </cols>
  <sheetData>
    <row r="1" spans="1:5" ht="61.2" customHeight="1">
      <c r="B1" s="60" t="s">
        <v>122</v>
      </c>
    </row>
    <row r="2" spans="1:5" ht="16.2" thickBot="1">
      <c r="A2" s="58"/>
      <c r="B2" s="58"/>
    </row>
    <row r="3" spans="1:5" ht="15.6" customHeight="1" thickTop="1" thickBot="1">
      <c r="A3" s="93" t="s">
        <v>125</v>
      </c>
      <c r="B3" s="93"/>
      <c r="C3" s="71" t="s">
        <v>0</v>
      </c>
      <c r="D3" s="69" t="s">
        <v>1</v>
      </c>
      <c r="E3" s="69" t="s">
        <v>126</v>
      </c>
    </row>
    <row r="4" spans="1:5" ht="16.8" thickTop="1" thickBot="1">
      <c r="A4" s="93"/>
      <c r="B4" s="93"/>
      <c r="C4" s="72" t="s">
        <v>74</v>
      </c>
      <c r="D4" s="70" t="s">
        <v>79</v>
      </c>
      <c r="E4" s="30" t="s">
        <v>127</v>
      </c>
    </row>
    <row r="5" spans="1:5" ht="16.8" thickTop="1" thickBot="1">
      <c r="A5" s="93"/>
      <c r="B5" s="93"/>
      <c r="C5" s="72" t="s">
        <v>75</v>
      </c>
      <c r="D5" s="70" t="s">
        <v>80</v>
      </c>
      <c r="E5" s="30" t="s">
        <v>128</v>
      </c>
    </row>
    <row r="6" spans="1:5" ht="16.8" thickTop="1" thickBot="1">
      <c r="A6" s="58"/>
      <c r="B6" s="58"/>
      <c r="C6" s="70" t="s">
        <v>76</v>
      </c>
      <c r="D6" s="70" t="s">
        <v>81</v>
      </c>
      <c r="E6" s="30" t="s">
        <v>129</v>
      </c>
    </row>
    <row r="7" spans="1:5" ht="16.8" thickTop="1" thickBot="1">
      <c r="A7" s="58"/>
      <c r="B7" s="58"/>
      <c r="C7" s="70" t="s">
        <v>77</v>
      </c>
      <c r="D7" s="70" t="s">
        <v>93</v>
      </c>
    </row>
    <row r="8" spans="1:5" ht="16.8" thickTop="1" thickBot="1">
      <c r="A8" s="58"/>
      <c r="B8" s="58"/>
      <c r="C8" s="70" t="s">
        <v>78</v>
      </c>
      <c r="D8" s="70" t="s">
        <v>94</v>
      </c>
    </row>
    <row r="9" spans="1:5" ht="16.8" thickTop="1" thickBot="1">
      <c r="A9" s="58"/>
      <c r="B9" s="58"/>
      <c r="C9" s="70" t="s">
        <v>21</v>
      </c>
      <c r="D9" s="70" t="s">
        <v>95</v>
      </c>
    </row>
    <row r="10" spans="1:5" ht="16.8" thickTop="1" thickBot="1">
      <c r="C10" s="70" t="s">
        <v>83</v>
      </c>
      <c r="D10" s="70" t="s">
        <v>96</v>
      </c>
    </row>
    <row r="11" spans="1:5" ht="16.8" thickTop="1" thickBot="1">
      <c r="C11" s="70" t="s">
        <v>84</v>
      </c>
      <c r="D11" s="70"/>
    </row>
    <row r="12" spans="1:5" ht="16.8" thickTop="1" thickBot="1">
      <c r="C12" s="70" t="s">
        <v>85</v>
      </c>
      <c r="D12" s="70"/>
    </row>
    <row r="13" spans="1:5" ht="16.8" thickTop="1" thickBot="1">
      <c r="C13" s="70" t="s">
        <v>86</v>
      </c>
      <c r="D13" s="70"/>
    </row>
    <row r="14" spans="1:5" ht="16.8" thickTop="1" thickBot="1">
      <c r="C14" s="70" t="s">
        <v>87</v>
      </c>
      <c r="D14" s="70"/>
    </row>
    <row r="15" spans="1:5" ht="16.8" thickTop="1" thickBot="1">
      <c r="C15" s="70" t="s">
        <v>88</v>
      </c>
      <c r="D15" s="70"/>
    </row>
    <row r="16" spans="1:5" ht="16.8" thickTop="1" thickBot="1">
      <c r="C16" s="70" t="s">
        <v>89</v>
      </c>
      <c r="D16" s="70"/>
    </row>
    <row r="17" spans="3:4" ht="16.8" thickTop="1" thickBot="1">
      <c r="C17" s="70" t="s">
        <v>90</v>
      </c>
      <c r="D17" s="70"/>
    </row>
    <row r="18" spans="3:4" ht="16.8" thickTop="1" thickBot="1">
      <c r="C18" s="70" t="s">
        <v>91</v>
      </c>
      <c r="D18" s="70"/>
    </row>
    <row r="19" spans="3:4" ht="16.8" thickTop="1" thickBot="1">
      <c r="C19" s="70" t="s">
        <v>92</v>
      </c>
      <c r="D19" s="70"/>
    </row>
    <row r="20" spans="3:4" ht="16.8" thickTop="1" thickBot="1">
      <c r="C20" s="70"/>
      <c r="D20" s="70"/>
    </row>
    <row r="21" spans="3:4" ht="16.8" thickTop="1" thickBot="1">
      <c r="C21" s="70"/>
      <c r="D21" s="70"/>
    </row>
    <row r="22" spans="3:4" ht="16.8" thickTop="1" thickBot="1">
      <c r="C22" s="70"/>
      <c r="D22" s="70"/>
    </row>
    <row r="23" spans="3:4" ht="16.8" thickTop="1" thickBot="1">
      <c r="C23" s="70"/>
      <c r="D23" s="70"/>
    </row>
    <row r="24" spans="3:4" ht="16.8" thickTop="1" thickBot="1">
      <c r="C24" s="70"/>
      <c r="D24" s="70"/>
    </row>
    <row r="25" spans="3:4" ht="16.8" thickTop="1" thickBot="1">
      <c r="C25" s="70"/>
      <c r="D25" s="70"/>
    </row>
    <row r="26" spans="3:4" ht="16.8" thickTop="1" thickBot="1">
      <c r="C26" s="70"/>
      <c r="D26" s="70"/>
    </row>
    <row r="27" spans="3:4" ht="16.8" thickTop="1" thickBot="1">
      <c r="C27" s="70"/>
      <c r="D27" s="70"/>
    </row>
    <row r="28" spans="3:4" ht="16.8" thickTop="1" thickBot="1">
      <c r="C28" s="70"/>
      <c r="D28" s="70"/>
    </row>
    <row r="29" spans="3:4" ht="16.8" thickTop="1" thickBot="1">
      <c r="C29" s="70"/>
      <c r="D29" s="70"/>
    </row>
    <row r="30" spans="3:4" ht="16.8" thickTop="1" thickBot="1">
      <c r="C30" s="70"/>
      <c r="D30" s="70"/>
    </row>
    <row r="31" spans="3:4" ht="16.8" thickTop="1" thickBot="1">
      <c r="C31" s="70"/>
      <c r="D31" s="70"/>
    </row>
    <row r="32" spans="3:4" ht="16.8" thickTop="1" thickBot="1">
      <c r="C32" s="70"/>
      <c r="D32" s="70"/>
    </row>
    <row r="33" ht="16.2" thickTop="1"/>
  </sheetData>
  <mergeCells count="1">
    <mergeCell ref="A3:B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&amp;CMoniteur des âges IFP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3:C20"/>
  <sheetViews>
    <sheetView workbookViewId="0">
      <selection activeCell="A3" sqref="A3"/>
    </sheetView>
  </sheetViews>
  <sheetFormatPr baseColWidth="10" defaultRowHeight="14.4"/>
  <sheetData>
    <row r="3" spans="1:3">
      <c r="A3" s="79"/>
      <c r="B3" s="80"/>
      <c r="C3" s="81"/>
    </row>
    <row r="4" spans="1:3">
      <c r="A4" s="82"/>
      <c r="B4" s="83"/>
      <c r="C4" s="84"/>
    </row>
    <row r="5" spans="1:3">
      <c r="A5" s="82"/>
      <c r="B5" s="83"/>
      <c r="C5" s="84"/>
    </row>
    <row r="6" spans="1:3">
      <c r="A6" s="82"/>
      <c r="B6" s="83"/>
      <c r="C6" s="84"/>
    </row>
    <row r="7" spans="1:3">
      <c r="A7" s="82"/>
      <c r="B7" s="83"/>
      <c r="C7" s="84"/>
    </row>
    <row r="8" spans="1:3">
      <c r="A8" s="82"/>
      <c r="B8" s="83"/>
      <c r="C8" s="84"/>
    </row>
    <row r="9" spans="1:3">
      <c r="A9" s="82"/>
      <c r="B9" s="83"/>
      <c r="C9" s="84"/>
    </row>
    <row r="10" spans="1:3">
      <c r="A10" s="82"/>
      <c r="B10" s="83"/>
      <c r="C10" s="84"/>
    </row>
    <row r="11" spans="1:3">
      <c r="A11" s="82"/>
      <c r="B11" s="83"/>
      <c r="C11" s="84"/>
    </row>
    <row r="12" spans="1:3">
      <c r="A12" s="82"/>
      <c r="B12" s="83"/>
      <c r="C12" s="84"/>
    </row>
    <row r="13" spans="1:3">
      <c r="A13" s="82"/>
      <c r="B13" s="83"/>
      <c r="C13" s="84"/>
    </row>
    <row r="14" spans="1:3">
      <c r="A14" s="82"/>
      <c r="B14" s="83"/>
      <c r="C14" s="84"/>
    </row>
    <row r="15" spans="1:3">
      <c r="A15" s="82"/>
      <c r="B15" s="83"/>
      <c r="C15" s="84"/>
    </row>
    <row r="16" spans="1:3">
      <c r="A16" s="82"/>
      <c r="B16" s="83"/>
      <c r="C16" s="84"/>
    </row>
    <row r="17" spans="1:3">
      <c r="A17" s="82"/>
      <c r="B17" s="83"/>
      <c r="C17" s="84"/>
    </row>
    <row r="18" spans="1:3">
      <c r="A18" s="82"/>
      <c r="B18" s="83"/>
      <c r="C18" s="84"/>
    </row>
    <row r="19" spans="1:3">
      <c r="A19" s="82"/>
      <c r="B19" s="83"/>
      <c r="C19" s="84"/>
    </row>
    <row r="20" spans="1:3">
      <c r="A20" s="85"/>
      <c r="B20" s="86"/>
      <c r="C20" s="8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L134"/>
  <sheetViews>
    <sheetView tabSelected="1" topLeftCell="A38" zoomScale="90" zoomScaleNormal="90" workbookViewId="0">
      <selection activeCell="A61" sqref="A61"/>
    </sheetView>
  </sheetViews>
  <sheetFormatPr baseColWidth="10" defaultColWidth="11.44140625" defaultRowHeight="14.4"/>
  <cols>
    <col min="1" max="1" width="24.33203125" customWidth="1"/>
    <col min="2" max="2" width="18" customWidth="1"/>
    <col min="4" max="4" width="18.88671875" customWidth="1"/>
    <col min="5" max="5" width="11.44140625" customWidth="1"/>
    <col min="6" max="7" width="12.5546875" customWidth="1"/>
    <col min="8" max="8" width="11.33203125" customWidth="1"/>
    <col min="9" max="9" width="17.33203125" customWidth="1"/>
    <col min="10" max="10" width="26.33203125" customWidth="1"/>
    <col min="11" max="11" width="17.5546875" customWidth="1"/>
  </cols>
  <sheetData>
    <row r="1" spans="1:12" ht="15" thickBot="1">
      <c r="A1" s="1" t="s">
        <v>28</v>
      </c>
      <c r="B1" s="1" t="s">
        <v>3</v>
      </c>
      <c r="C1" s="3" t="s">
        <v>2</v>
      </c>
      <c r="D1" s="4" t="s">
        <v>7</v>
      </c>
      <c r="E1" s="5" t="s">
        <v>10</v>
      </c>
      <c r="F1" s="4" t="s">
        <v>8</v>
      </c>
      <c r="G1" s="6" t="s">
        <v>11</v>
      </c>
      <c r="H1" s="6" t="s">
        <v>9</v>
      </c>
      <c r="I1" s="2" t="s">
        <v>4</v>
      </c>
      <c r="J1" s="2" t="s">
        <v>0</v>
      </c>
      <c r="K1" s="2" t="s">
        <v>1</v>
      </c>
      <c r="L1" s="78" t="s">
        <v>126</v>
      </c>
    </row>
    <row r="2" spans="1:12">
      <c r="A2" s="24" t="s">
        <v>30</v>
      </c>
      <c r="B2" s="25">
        <v>22822</v>
      </c>
      <c r="C2" s="33">
        <f ca="1">INT((TODAY()-B2)/365.25)</f>
        <v>51</v>
      </c>
      <c r="D2" s="34" t="str">
        <f ca="1">INDEX({"15-20 ans";"20-30 ans";"30-45 ans";"45-55 ans";"55-60 ans";"60 ans et plus"},MATCH(Tableau1[[#This Row],[Ages]],{15;20;30;45;55;60},1))</f>
        <v>45-55 ans</v>
      </c>
      <c r="E2" s="35">
        <f ca="1">Tableau1[[#This Row],[Ages]]+3</f>
        <v>54</v>
      </c>
      <c r="F2" s="36" t="str">
        <f ca="1">INDEX({"15-20 ans";"20-30 ans";"30-45 ans";"45-55 ans";"55-60 ans";"60 ans et plus"},MATCH(Tableau1[[#This Row],[Age+3]],{15;20;30;45;55;60},1))</f>
        <v>45-55 ans</v>
      </c>
      <c r="G2" s="37">
        <f ca="1">Tableau1[[#This Row],[Ages]]+5</f>
        <v>56</v>
      </c>
      <c r="H2" s="38" t="str">
        <f ca="1">INDEX({"20-30 ans";"30-45 ans";"45-55 ans";"55-60 ans";"60 ans et plus"},MATCH(Tableau1[[#This Row],[Age+5]],{20;30;45;55;60},1))</f>
        <v>55-60 ans</v>
      </c>
      <c r="I2" s="27" t="s">
        <v>5</v>
      </c>
      <c r="J2" s="27" t="s">
        <v>74</v>
      </c>
      <c r="K2" s="27" t="s">
        <v>79</v>
      </c>
      <c r="L2" s="27"/>
    </row>
    <row r="3" spans="1:12">
      <c r="A3" s="24" t="s">
        <v>31</v>
      </c>
      <c r="B3" s="25">
        <v>29067</v>
      </c>
      <c r="C3" s="33">
        <f t="shared" ref="C3:C45" ca="1" si="0">INT((TODAY()-B3)/365.25)</f>
        <v>34</v>
      </c>
      <c r="D3" s="34" t="str">
        <f ca="1">INDEX({"15-20 ans";"20-30 ans";"30-45 ans";"45-55 ans";"55-60 ans";"60 ans et plus"},MATCH(Tableau1[[#This Row],[Ages]],{15;20;30;45;55;60},1))</f>
        <v>30-45 ans</v>
      </c>
      <c r="E3" s="35">
        <f ca="1">Tableau1[[#This Row],[Ages]]+3</f>
        <v>37</v>
      </c>
      <c r="F3" s="36" t="str">
        <f ca="1">INDEX({"15-20 ans";"20-30 ans";"30-45 ans";"45-55 ans";"55-60 ans";"60 ans et plus"},MATCH(Tableau1[[#This Row],[Age+3]],{15;20;30;45;55;60},1))</f>
        <v>30-45 ans</v>
      </c>
      <c r="G3" s="39">
        <f ca="1">Tableau1[[#This Row],[Ages]]+5</f>
        <v>39</v>
      </c>
      <c r="H3" s="40" t="str">
        <f ca="1">INDEX({"20-30 ans";"30-45 ans";"45-55 ans";"55-60 ans";"60 ans et plus"},MATCH(Tableau1[[#This Row],[Age+5]],{20;30;45;55;60},1))</f>
        <v>30-45 ans</v>
      </c>
      <c r="I3" s="27" t="s">
        <v>6</v>
      </c>
      <c r="J3" s="27" t="s">
        <v>74</v>
      </c>
      <c r="K3" s="27" t="s">
        <v>79</v>
      </c>
      <c r="L3" s="27"/>
    </row>
    <row r="4" spans="1:12">
      <c r="A4" s="24" t="s">
        <v>32</v>
      </c>
      <c r="B4" s="25">
        <v>24501</v>
      </c>
      <c r="C4" s="33">
        <f t="shared" ca="1" si="0"/>
        <v>46</v>
      </c>
      <c r="D4" s="34" t="str">
        <f ca="1">INDEX({"15-20 ans";"20-30 ans";"30-45 ans";"45-55 ans";"55-60 ans";"60 ans et plus"},MATCH(Tableau1[[#This Row],[Ages]],{15;20;30;45;55;60},1))</f>
        <v>45-55 ans</v>
      </c>
      <c r="E4" s="35">
        <f ca="1">Tableau1[[#This Row],[Ages]]+3</f>
        <v>49</v>
      </c>
      <c r="F4" s="36" t="str">
        <f ca="1">INDEX({"15-20 ans";"20-30 ans";"30-45 ans";"45-55 ans";"55-60 ans";"60 ans et plus"},MATCH(Tableau1[[#This Row],[Age+3]],{15;20;30;45;55;60},1))</f>
        <v>45-55 ans</v>
      </c>
      <c r="G4" s="39">
        <f ca="1">Tableau1[[#This Row],[Ages]]+5</f>
        <v>51</v>
      </c>
      <c r="H4" s="40" t="str">
        <f ca="1">INDEX({"20-30 ans";"30-45 ans";"45-55 ans";"55-60 ans";"60 ans et plus"},MATCH(Tableau1[[#This Row],[Age+5]],{20;30;45;55;60},1))</f>
        <v>45-55 ans</v>
      </c>
      <c r="I4" s="27" t="s">
        <v>6</v>
      </c>
      <c r="J4" s="27" t="s">
        <v>74</v>
      </c>
      <c r="K4" s="27" t="s">
        <v>80</v>
      </c>
      <c r="L4" s="27"/>
    </row>
    <row r="5" spans="1:12">
      <c r="A5" s="24" t="s">
        <v>33</v>
      </c>
      <c r="B5" s="25">
        <v>22724</v>
      </c>
      <c r="C5" s="33">
        <f t="shared" ca="1" si="0"/>
        <v>51</v>
      </c>
      <c r="D5" s="34" t="str">
        <f ca="1">INDEX({"15-20 ans";"20-30 ans";"30-45 ans";"45-55 ans";"55-60 ans";"60 ans et plus"},MATCH(Tableau1[[#This Row],[Ages]],{15;20;30;45;55;60},1))</f>
        <v>45-55 ans</v>
      </c>
      <c r="E5" s="35">
        <f ca="1">Tableau1[[#This Row],[Ages]]+3</f>
        <v>54</v>
      </c>
      <c r="F5" s="36" t="str">
        <f ca="1">INDEX({"15-20 ans";"20-30 ans";"30-45 ans";"45-55 ans";"55-60 ans";"60 ans et plus"},MATCH(Tableau1[[#This Row],[Age+3]],{15;20;30;45;55;60},1))</f>
        <v>45-55 ans</v>
      </c>
      <c r="G5" s="39">
        <f ca="1">Tableau1[[#This Row],[Ages]]+5</f>
        <v>56</v>
      </c>
      <c r="H5" s="40" t="str">
        <f ca="1">INDEX({"20-30 ans";"30-45 ans";"45-55 ans";"55-60 ans";"60 ans et plus"},MATCH(Tableau1[[#This Row],[Age+5]],{20;30;45;55;60},1))</f>
        <v>55-60 ans</v>
      </c>
      <c r="I5" s="27" t="s">
        <v>5</v>
      </c>
      <c r="J5" s="27" t="s">
        <v>74</v>
      </c>
      <c r="K5" s="27" t="s">
        <v>80</v>
      </c>
      <c r="L5" s="27"/>
    </row>
    <row r="6" spans="1:12">
      <c r="A6" s="24" t="s">
        <v>34</v>
      </c>
      <c r="B6" s="25">
        <v>28107</v>
      </c>
      <c r="C6" s="33">
        <f t="shared" ca="1" si="0"/>
        <v>36</v>
      </c>
      <c r="D6" s="34" t="str">
        <f ca="1">INDEX({"15-20 ans";"20-30 ans";"30-45 ans";"45-55 ans";"55-60 ans";"60 ans et plus"},MATCH(Tableau1[[#This Row],[Ages]],{15;20;30;45;55;60},1))</f>
        <v>30-45 ans</v>
      </c>
      <c r="E6" s="35">
        <f ca="1">Tableau1[[#This Row],[Ages]]+3</f>
        <v>39</v>
      </c>
      <c r="F6" s="36" t="str">
        <f ca="1">INDEX({"15-20 ans";"20-30 ans";"30-45 ans";"45-55 ans";"55-60 ans";"60 ans et plus"},MATCH(Tableau1[[#This Row],[Age+3]],{15;20;30;45;55;60},1))</f>
        <v>30-45 ans</v>
      </c>
      <c r="G6" s="39">
        <f ca="1">Tableau1[[#This Row],[Ages]]+5</f>
        <v>41</v>
      </c>
      <c r="H6" s="40" t="str">
        <f ca="1">INDEX({"20-30 ans";"30-45 ans";"45-55 ans";"55-60 ans";"60 ans et plus"},MATCH(Tableau1[[#This Row],[Age+5]],{20;30;45;55;60},1))</f>
        <v>30-45 ans</v>
      </c>
      <c r="I6" s="27" t="s">
        <v>5</v>
      </c>
      <c r="J6" s="27" t="s">
        <v>74</v>
      </c>
      <c r="K6" s="27" t="s">
        <v>80</v>
      </c>
      <c r="L6" s="27"/>
    </row>
    <row r="7" spans="1:12">
      <c r="A7" s="24" t="s">
        <v>35</v>
      </c>
      <c r="B7" s="25">
        <v>28399</v>
      </c>
      <c r="C7" s="33">
        <f t="shared" ca="1" si="0"/>
        <v>36</v>
      </c>
      <c r="D7" s="34" t="str">
        <f ca="1">INDEX({"15-20 ans";"20-30 ans";"30-45 ans";"45-55 ans";"55-60 ans";"60 ans et plus"},MATCH(Tableau1[[#This Row],[Ages]],{15;20;30;45;55;60},1))</f>
        <v>30-45 ans</v>
      </c>
      <c r="E7" s="35">
        <f ca="1">Tableau1[[#This Row],[Ages]]+3</f>
        <v>39</v>
      </c>
      <c r="F7" s="36" t="str">
        <f ca="1">INDEX({"15-20 ans";"20-30 ans";"30-45 ans";"45-55 ans";"55-60 ans";"60 ans et plus"},MATCH(Tableau1[[#This Row],[Age+3]],{15;20;30;45;55;60},1))</f>
        <v>30-45 ans</v>
      </c>
      <c r="G7" s="39">
        <f ca="1">Tableau1[[#This Row],[Ages]]+5</f>
        <v>41</v>
      </c>
      <c r="H7" s="40" t="str">
        <f ca="1">INDEX({"20-30 ans";"30-45 ans";"45-55 ans";"55-60 ans";"60 ans et plus"},MATCH(Tableau1[[#This Row],[Age+5]],{20;30;45;55;60},1))</f>
        <v>30-45 ans</v>
      </c>
      <c r="I7" s="27" t="s">
        <v>5</v>
      </c>
      <c r="J7" s="27" t="s">
        <v>74</v>
      </c>
      <c r="K7" s="27" t="s">
        <v>80</v>
      </c>
      <c r="L7" s="27"/>
    </row>
    <row r="8" spans="1:12">
      <c r="A8" s="24" t="s">
        <v>36</v>
      </c>
      <c r="B8" s="25">
        <v>21095</v>
      </c>
      <c r="C8" s="33">
        <f t="shared" ref="C8:C21" ca="1" si="1">INT((TODAY()-B8)/365.25)</f>
        <v>56</v>
      </c>
      <c r="D8" s="34" t="str">
        <f ca="1">INDEX({"15-20 ans";"20-30 ans";"30-45 ans";"45-55 ans";"55-60 ans";"60 ans et plus"},MATCH(Tableau1[[#This Row],[Ages]],{15;20;30;45;55;60},1))</f>
        <v>55-60 ans</v>
      </c>
      <c r="E8" s="35">
        <f ca="1">Tableau1[[#This Row],[Ages]]+3</f>
        <v>59</v>
      </c>
      <c r="F8" s="36" t="str">
        <f ca="1">INDEX({"15-20 ans";"20-30 ans";"30-45 ans";"45-55 ans";"55-60 ans";"60 ans et plus"},MATCH(Tableau1[[#This Row],[Age+3]],{15;20;30;45;55;60},1))</f>
        <v>55-60 ans</v>
      </c>
      <c r="G8" s="39">
        <f ca="1">Tableau1[[#This Row],[Ages]]+5</f>
        <v>61</v>
      </c>
      <c r="H8" s="40" t="str">
        <f ca="1">INDEX({"20-30 ans";"30-45 ans";"45-55 ans";"55-60 ans";"60 ans et plus"},MATCH(Tableau1[[#This Row],[Age+5]],{20;30;45;55;60},1))</f>
        <v>60 ans et plus</v>
      </c>
      <c r="I8" s="27" t="s">
        <v>5</v>
      </c>
      <c r="J8" s="27" t="s">
        <v>74</v>
      </c>
      <c r="K8" s="27" t="s">
        <v>80</v>
      </c>
      <c r="L8" s="27"/>
    </row>
    <row r="9" spans="1:12">
      <c r="A9" s="24" t="s">
        <v>37</v>
      </c>
      <c r="B9" s="25">
        <v>24561</v>
      </c>
      <c r="C9" s="33">
        <f t="shared" ca="1" si="1"/>
        <v>46</v>
      </c>
      <c r="D9" s="34" t="str">
        <f ca="1">INDEX({"15-20 ans";"20-30 ans";"30-45 ans";"45-55 ans";"55-60 ans";"60 ans et plus"},MATCH(Tableau1[[#This Row],[Ages]],{15;20;30;45;55;60},1))</f>
        <v>45-55 ans</v>
      </c>
      <c r="E9" s="35">
        <f ca="1">Tableau1[[#This Row],[Ages]]+3</f>
        <v>49</v>
      </c>
      <c r="F9" s="36" t="str">
        <f ca="1">INDEX({"15-20 ans";"20-30 ans";"30-45 ans";"45-55 ans";"55-60 ans";"60 ans et plus"},MATCH(Tableau1[[#This Row],[Age+3]],{15;20;30;45;55;60},1))</f>
        <v>45-55 ans</v>
      </c>
      <c r="G9" s="39">
        <f ca="1">Tableau1[[#This Row],[Ages]]+5</f>
        <v>51</v>
      </c>
      <c r="H9" s="40" t="str">
        <f ca="1">INDEX({"20-30 ans";"30-45 ans";"45-55 ans";"55-60 ans";"60 ans et plus"},MATCH(Tableau1[[#This Row],[Age+5]],{20;30;45;55;60},1))</f>
        <v>45-55 ans</v>
      </c>
      <c r="I9" s="27" t="s">
        <v>5</v>
      </c>
      <c r="J9" s="27" t="s">
        <v>75</v>
      </c>
      <c r="K9" s="27" t="s">
        <v>79</v>
      </c>
      <c r="L9" s="27"/>
    </row>
    <row r="10" spans="1:12">
      <c r="A10" s="24" t="s">
        <v>38</v>
      </c>
      <c r="B10" s="25">
        <v>20910</v>
      </c>
      <c r="C10" s="33">
        <f t="shared" ca="1" si="1"/>
        <v>56</v>
      </c>
      <c r="D10" s="34" t="str">
        <f ca="1">INDEX({"15-20 ans";"20-30 ans";"30-45 ans";"45-55 ans";"55-60 ans";"60 ans et plus"},MATCH(Tableau1[[#This Row],[Ages]],{15;20;30;45;55;60},1))</f>
        <v>55-60 ans</v>
      </c>
      <c r="E10" s="35">
        <f ca="1">Tableau1[[#This Row],[Ages]]+3</f>
        <v>59</v>
      </c>
      <c r="F10" s="36" t="str">
        <f ca="1">INDEX({"15-20 ans";"20-30 ans";"30-45 ans";"45-55 ans";"55-60 ans";"60 ans et plus"},MATCH(Tableau1[[#This Row],[Age+3]],{15;20;30;45;55;60},1))</f>
        <v>55-60 ans</v>
      </c>
      <c r="G10" s="39">
        <f ca="1">Tableau1[[#This Row],[Ages]]+5</f>
        <v>61</v>
      </c>
      <c r="H10" s="40" t="str">
        <f ca="1">INDEX({"20-30 ans";"30-45 ans";"45-55 ans";"55-60 ans";"60 ans et plus"},MATCH(Tableau1[[#This Row],[Age+5]],{20;30;45;55;60},1))</f>
        <v>60 ans et plus</v>
      </c>
      <c r="I10" s="27" t="s">
        <v>6</v>
      </c>
      <c r="J10" s="27" t="s">
        <v>75</v>
      </c>
      <c r="K10" s="27" t="s">
        <v>79</v>
      </c>
      <c r="L10" s="27"/>
    </row>
    <row r="11" spans="1:12">
      <c r="A11" s="24" t="s">
        <v>39</v>
      </c>
      <c r="B11" s="25">
        <v>24563</v>
      </c>
      <c r="C11" s="33">
        <f t="shared" ca="1" si="1"/>
        <v>46</v>
      </c>
      <c r="D11" s="34" t="str">
        <f ca="1">INDEX({"15-20 ans";"20-30 ans";"30-45 ans";"45-55 ans";"55-60 ans";"60 ans et plus"},MATCH(Tableau1[[#This Row],[Ages]],{15;20;30;45;55;60},1))</f>
        <v>45-55 ans</v>
      </c>
      <c r="E11" s="35">
        <f ca="1">Tableau1[[#This Row],[Ages]]+3</f>
        <v>49</v>
      </c>
      <c r="F11" s="36" t="str">
        <f ca="1">INDEX({"15-20 ans";"20-30 ans";"30-45 ans";"45-55 ans";"55-60 ans";"60 ans et plus"},MATCH(Tableau1[[#This Row],[Age+3]],{15;20;30;45;55;60},1))</f>
        <v>45-55 ans</v>
      </c>
      <c r="G11" s="39">
        <f ca="1">Tableau1[[#This Row],[Ages]]+5</f>
        <v>51</v>
      </c>
      <c r="H11" s="40" t="str">
        <f ca="1">INDEX({"20-30 ans";"30-45 ans";"45-55 ans";"55-60 ans";"60 ans et plus"},MATCH(Tableau1[[#This Row],[Age+5]],{20;30;45;55;60},1))</f>
        <v>45-55 ans</v>
      </c>
      <c r="I11" s="27" t="s">
        <v>6</v>
      </c>
      <c r="J11" s="27" t="s">
        <v>75</v>
      </c>
      <c r="K11" s="27" t="s">
        <v>79</v>
      </c>
      <c r="L11" s="27"/>
    </row>
    <row r="12" spans="1:12">
      <c r="A12" s="24" t="s">
        <v>40</v>
      </c>
      <c r="B12" s="25">
        <v>20547</v>
      </c>
      <c r="C12" s="33">
        <f t="shared" ca="1" si="1"/>
        <v>57</v>
      </c>
      <c r="D12" s="34" t="str">
        <f ca="1">INDEX({"15-20 ans";"20-30 ans";"30-45 ans";"45-55 ans";"55-60 ans";"60 ans et plus"},MATCH(Tableau1[[#This Row],[Ages]],{15;20;30;45;55;60},1))</f>
        <v>55-60 ans</v>
      </c>
      <c r="E12" s="35">
        <f ca="1">Tableau1[[#This Row],[Ages]]+3</f>
        <v>60</v>
      </c>
      <c r="F12" s="36" t="str">
        <f ca="1">INDEX({"15-20 ans";"20-30 ans";"30-45 ans";"45-55 ans";"55-60 ans";"60 ans et plus"},MATCH(Tableau1[[#This Row],[Age+3]],{15;20;30;45;55;60},1))</f>
        <v>60 ans et plus</v>
      </c>
      <c r="G12" s="39">
        <f ca="1">Tableau1[[#This Row],[Ages]]+5</f>
        <v>62</v>
      </c>
      <c r="H12" s="40" t="str">
        <f ca="1">INDEX({"20-30 ans";"30-45 ans";"45-55 ans";"55-60 ans";"60 ans et plus"},MATCH(Tableau1[[#This Row],[Age+5]],{20;30;45;55;60},1))</f>
        <v>60 ans et plus</v>
      </c>
      <c r="I12" s="27" t="s">
        <v>6</v>
      </c>
      <c r="J12" s="27" t="s">
        <v>75</v>
      </c>
      <c r="K12" s="27" t="s">
        <v>80</v>
      </c>
      <c r="L12" s="27"/>
    </row>
    <row r="13" spans="1:12">
      <c r="A13" s="24" t="s">
        <v>41</v>
      </c>
      <c r="B13" s="25">
        <v>23573</v>
      </c>
      <c r="C13" s="33">
        <f t="shared" ca="1" si="1"/>
        <v>49</v>
      </c>
      <c r="D13" s="34" t="str">
        <f ca="1">INDEX({"15-20 ans";"20-30 ans";"30-45 ans";"45-55 ans";"55-60 ans";"60 ans et plus"},MATCH(Tableau1[[#This Row],[Ages]],{15;20;30;45;55;60},1))</f>
        <v>45-55 ans</v>
      </c>
      <c r="E13" s="35">
        <f ca="1">Tableau1[[#This Row],[Ages]]+3</f>
        <v>52</v>
      </c>
      <c r="F13" s="36" t="str">
        <f ca="1">INDEX({"15-20 ans";"20-30 ans";"30-45 ans";"45-55 ans";"55-60 ans";"60 ans et plus"},MATCH(Tableau1[[#This Row],[Age+3]],{15;20;30;45;55;60},1))</f>
        <v>45-55 ans</v>
      </c>
      <c r="G13" s="39">
        <f ca="1">Tableau1[[#This Row],[Ages]]+5</f>
        <v>54</v>
      </c>
      <c r="H13" s="40" t="str">
        <f ca="1">INDEX({"20-30 ans";"30-45 ans";"45-55 ans";"55-60 ans";"60 ans et plus"},MATCH(Tableau1[[#This Row],[Age+5]],{20;30;45;55;60},1))</f>
        <v>45-55 ans</v>
      </c>
      <c r="I13" s="27" t="s">
        <v>5</v>
      </c>
      <c r="J13" s="27" t="s">
        <v>75</v>
      </c>
      <c r="K13" s="27" t="s">
        <v>80</v>
      </c>
      <c r="L13" s="27"/>
    </row>
    <row r="14" spans="1:12">
      <c r="A14" s="24" t="s">
        <v>42</v>
      </c>
      <c r="B14" s="25">
        <v>20509</v>
      </c>
      <c r="C14" s="33">
        <f t="shared" ca="1" si="1"/>
        <v>57</v>
      </c>
      <c r="D14" s="34" t="str">
        <f ca="1">INDEX({"15-20 ans";"20-30 ans";"30-45 ans";"45-55 ans";"55-60 ans";"60 ans et plus"},MATCH(Tableau1[[#This Row],[Ages]],{15;20;30;45;55;60},1))</f>
        <v>55-60 ans</v>
      </c>
      <c r="E14" s="35">
        <f ca="1">Tableau1[[#This Row],[Ages]]+3</f>
        <v>60</v>
      </c>
      <c r="F14" s="36" t="str">
        <f ca="1">INDEX({"15-20 ans";"20-30 ans";"30-45 ans";"45-55 ans";"55-60 ans";"60 ans et plus"},MATCH(Tableau1[[#This Row],[Age+3]],{15;20;30;45;55;60},1))</f>
        <v>60 ans et plus</v>
      </c>
      <c r="G14" s="39">
        <f ca="1">Tableau1[[#This Row],[Ages]]+5</f>
        <v>62</v>
      </c>
      <c r="H14" s="40" t="str">
        <f ca="1">INDEX({"20-30 ans";"30-45 ans";"45-55 ans";"55-60 ans";"60 ans et plus"},MATCH(Tableau1[[#This Row],[Age+5]],{20;30;45;55;60},1))</f>
        <v>60 ans et plus</v>
      </c>
      <c r="I14" s="27" t="s">
        <v>5</v>
      </c>
      <c r="J14" s="27" t="s">
        <v>76</v>
      </c>
      <c r="K14" s="27" t="s">
        <v>81</v>
      </c>
      <c r="L14" s="27"/>
    </row>
    <row r="15" spans="1:12">
      <c r="A15" s="24" t="s">
        <v>43</v>
      </c>
      <c r="B15" s="25">
        <v>18813</v>
      </c>
      <c r="C15" s="33">
        <f t="shared" ca="1" si="1"/>
        <v>62</v>
      </c>
      <c r="D15" s="34" t="str">
        <f ca="1">INDEX({"15-20 ans";"20-30 ans";"30-45 ans";"45-55 ans";"55-60 ans";"60 ans et plus"},MATCH(Tableau1[[#This Row],[Ages]],{15;20;30;45;55;60},1))</f>
        <v>60 ans et plus</v>
      </c>
      <c r="E15" s="35">
        <f ca="1">Tableau1[[#This Row],[Ages]]+3</f>
        <v>65</v>
      </c>
      <c r="F15" s="36" t="str">
        <f ca="1">INDEX({"15-20 ans";"20-30 ans";"30-45 ans";"45-55 ans";"55-60 ans";"60 ans et plus"},MATCH(Tableau1[[#This Row],[Age+3]],{15;20;30;45;55;60},1))</f>
        <v>60 ans et plus</v>
      </c>
      <c r="G15" s="39">
        <f ca="1">Tableau1[[#This Row],[Ages]]+5</f>
        <v>67</v>
      </c>
      <c r="H15" s="40" t="str">
        <f ca="1">INDEX({"20-30 ans";"30-45 ans";"45-55 ans";"55-60 ans";"60 ans et plus"},MATCH(Tableau1[[#This Row],[Age+5]],{20;30;45;55;60},1))</f>
        <v>60 ans et plus</v>
      </c>
      <c r="I15" s="27" t="s">
        <v>5</v>
      </c>
      <c r="J15" s="27" t="s">
        <v>76</v>
      </c>
      <c r="K15" s="27" t="s">
        <v>80</v>
      </c>
      <c r="L15" s="27"/>
    </row>
    <row r="16" spans="1:12">
      <c r="A16" s="24" t="s">
        <v>44</v>
      </c>
      <c r="B16" s="25">
        <v>22793</v>
      </c>
      <c r="C16" s="33">
        <f t="shared" ca="1" si="1"/>
        <v>51</v>
      </c>
      <c r="D16" s="34" t="str">
        <f ca="1">INDEX({"15-20 ans";"20-30 ans";"30-45 ans";"45-55 ans";"55-60 ans";"60 ans et plus"},MATCH(Tableau1[[#This Row],[Ages]],{15;20;30;45;55;60},1))</f>
        <v>45-55 ans</v>
      </c>
      <c r="E16" s="35">
        <f ca="1">Tableau1[[#This Row],[Ages]]+3</f>
        <v>54</v>
      </c>
      <c r="F16" s="36" t="str">
        <f ca="1">INDEX({"15-20 ans";"20-30 ans";"30-45 ans";"45-55 ans";"55-60 ans";"60 ans et plus"},MATCH(Tableau1[[#This Row],[Age+3]],{15;20;30;45;55;60},1))</f>
        <v>45-55 ans</v>
      </c>
      <c r="G16" s="39">
        <f ca="1">Tableau1[[#This Row],[Ages]]+5</f>
        <v>56</v>
      </c>
      <c r="H16" s="40" t="str">
        <f ca="1">INDEX({"20-30 ans";"30-45 ans";"45-55 ans";"55-60 ans";"60 ans et plus"},MATCH(Tableau1[[#This Row],[Age+5]],{20;30;45;55;60},1))</f>
        <v>55-60 ans</v>
      </c>
      <c r="I16" s="27" t="s">
        <v>5</v>
      </c>
      <c r="J16" s="27" t="s">
        <v>76</v>
      </c>
      <c r="K16" s="27" t="s">
        <v>80</v>
      </c>
      <c r="L16" s="27"/>
    </row>
    <row r="17" spans="1:12">
      <c r="A17" s="24" t="s">
        <v>45</v>
      </c>
      <c r="B17" s="25">
        <v>29155</v>
      </c>
      <c r="C17" s="33">
        <f t="shared" ca="1" si="1"/>
        <v>33</v>
      </c>
      <c r="D17" s="34" t="str">
        <f ca="1">INDEX({"15-20 ans";"20-30 ans";"30-45 ans";"45-55 ans";"55-60 ans";"60 ans et plus"},MATCH(Tableau1[[#This Row],[Ages]],{15;20;30;45;55;60},1))</f>
        <v>30-45 ans</v>
      </c>
      <c r="E17" s="35">
        <f ca="1">Tableau1[[#This Row],[Ages]]+3</f>
        <v>36</v>
      </c>
      <c r="F17" s="36" t="str">
        <f ca="1">INDEX({"15-20 ans";"20-30 ans";"30-45 ans";"45-55 ans";"55-60 ans";"60 ans et plus"},MATCH(Tableau1[[#This Row],[Age+3]],{15;20;30;45;55;60},1))</f>
        <v>30-45 ans</v>
      </c>
      <c r="G17" s="39">
        <f ca="1">Tableau1[[#This Row],[Ages]]+5</f>
        <v>38</v>
      </c>
      <c r="H17" s="40" t="str">
        <f ca="1">INDEX({"20-30 ans";"30-45 ans";"45-55 ans";"55-60 ans";"60 ans et plus"},MATCH(Tableau1[[#This Row],[Age+5]],{20;30;45;55;60},1))</f>
        <v>30-45 ans</v>
      </c>
      <c r="I17" s="27" t="s">
        <v>5</v>
      </c>
      <c r="J17" s="27" t="s">
        <v>76</v>
      </c>
      <c r="K17" s="27" t="s">
        <v>80</v>
      </c>
      <c r="L17" s="27"/>
    </row>
    <row r="18" spans="1:12">
      <c r="A18" s="24" t="s">
        <v>46</v>
      </c>
      <c r="B18" s="25">
        <v>25203</v>
      </c>
      <c r="C18" s="33">
        <f t="shared" ca="1" si="1"/>
        <v>44</v>
      </c>
      <c r="D18" s="34" t="str">
        <f ca="1">INDEX({"15-20 ans";"20-30 ans";"30-45 ans";"45-55 ans";"55-60 ans";"60 ans et plus"},MATCH(Tableau1[[#This Row],[Ages]],{15;20;30;45;55;60},1))</f>
        <v>30-45 ans</v>
      </c>
      <c r="E18" s="35">
        <f ca="1">Tableau1[[#This Row],[Ages]]+3</f>
        <v>47</v>
      </c>
      <c r="F18" s="36" t="str">
        <f ca="1">INDEX({"15-20 ans";"20-30 ans";"30-45 ans";"45-55 ans";"55-60 ans";"60 ans et plus"},MATCH(Tableau1[[#This Row],[Age+3]],{15;20;30;45;55;60},1))</f>
        <v>45-55 ans</v>
      </c>
      <c r="G18" s="39">
        <f ca="1">Tableau1[[#This Row],[Ages]]+5</f>
        <v>49</v>
      </c>
      <c r="H18" s="40" t="str">
        <f ca="1">INDEX({"20-30 ans";"30-45 ans";"45-55 ans";"55-60 ans";"60 ans et plus"},MATCH(Tableau1[[#This Row],[Age+5]],{20;30;45;55;60},1))</f>
        <v>45-55 ans</v>
      </c>
      <c r="I18" s="27" t="s">
        <v>6</v>
      </c>
      <c r="J18" s="27" t="s">
        <v>78</v>
      </c>
      <c r="K18" s="27" t="s">
        <v>81</v>
      </c>
      <c r="L18" s="27"/>
    </row>
    <row r="19" spans="1:12">
      <c r="A19" s="24" t="s">
        <v>47</v>
      </c>
      <c r="B19" s="25">
        <v>25569</v>
      </c>
      <c r="C19" s="33">
        <f t="shared" ca="1" si="1"/>
        <v>43</v>
      </c>
      <c r="D19" s="34" t="str">
        <f ca="1">INDEX({"15-20 ans";"20-30 ans";"30-45 ans";"45-55 ans";"55-60 ans";"60 ans et plus"},MATCH(Tableau1[[#This Row],[Ages]],{15;20;30;45;55;60},1))</f>
        <v>30-45 ans</v>
      </c>
      <c r="E19" s="35">
        <f ca="1">Tableau1[[#This Row],[Ages]]+3</f>
        <v>46</v>
      </c>
      <c r="F19" s="36" t="str">
        <f ca="1">INDEX({"15-20 ans";"20-30 ans";"30-45 ans";"45-55 ans";"55-60 ans";"60 ans et plus"},MATCH(Tableau1[[#This Row],[Age+3]],{15;20;30;45;55;60},1))</f>
        <v>45-55 ans</v>
      </c>
      <c r="G19" s="39">
        <f ca="1">Tableau1[[#This Row],[Ages]]+5</f>
        <v>48</v>
      </c>
      <c r="H19" s="40" t="str">
        <f ca="1">INDEX({"20-30 ans";"30-45 ans";"45-55 ans";"55-60 ans";"60 ans et plus"},MATCH(Tableau1[[#This Row],[Age+5]],{20;30;45;55;60},1))</f>
        <v>45-55 ans</v>
      </c>
      <c r="I19" s="27" t="s">
        <v>6</v>
      </c>
      <c r="J19" s="27" t="s">
        <v>21</v>
      </c>
      <c r="K19" s="27" t="s">
        <v>79</v>
      </c>
      <c r="L19" s="27"/>
    </row>
    <row r="20" spans="1:12">
      <c r="A20" s="24" t="s">
        <v>48</v>
      </c>
      <c r="B20" s="25">
        <v>23568</v>
      </c>
      <c r="C20" s="33">
        <f t="shared" ca="1" si="1"/>
        <v>49</v>
      </c>
      <c r="D20" s="34" t="str">
        <f ca="1">INDEX({"15-20 ans";"20-30 ans";"30-45 ans";"45-55 ans";"55-60 ans";"60 ans et plus"},MATCH(Tableau1[[#This Row],[Ages]],{15;20;30;45;55;60},1))</f>
        <v>45-55 ans</v>
      </c>
      <c r="E20" s="35">
        <f ca="1">Tableau1[[#This Row],[Ages]]+3</f>
        <v>52</v>
      </c>
      <c r="F20" s="36" t="str">
        <f ca="1">INDEX({"15-20 ans";"20-30 ans";"30-45 ans";"45-55 ans";"55-60 ans";"60 ans et plus"},MATCH(Tableau1[[#This Row],[Age+3]],{15;20;30;45;55;60},1))</f>
        <v>45-55 ans</v>
      </c>
      <c r="G20" s="39">
        <f ca="1">Tableau1[[#This Row],[Ages]]+5</f>
        <v>54</v>
      </c>
      <c r="H20" s="40" t="str">
        <f ca="1">INDEX({"20-30 ans";"30-45 ans";"45-55 ans";"55-60 ans";"60 ans et plus"},MATCH(Tableau1[[#This Row],[Age+5]],{20;30;45;55;60},1))</f>
        <v>45-55 ans</v>
      </c>
      <c r="I20" s="27" t="s">
        <v>6</v>
      </c>
      <c r="J20" s="27" t="s">
        <v>21</v>
      </c>
      <c r="K20" s="27" t="s">
        <v>79</v>
      </c>
      <c r="L20" s="27"/>
    </row>
    <row r="21" spans="1:12">
      <c r="A21" s="24" t="s">
        <v>49</v>
      </c>
      <c r="B21" s="25">
        <v>25661</v>
      </c>
      <c r="C21" s="33">
        <f t="shared" ca="1" si="1"/>
        <v>43</v>
      </c>
      <c r="D21" s="34" t="str">
        <f ca="1">INDEX({"15-20 ans";"20-30 ans";"30-45 ans";"45-55 ans";"55-60 ans";"60 ans et plus"},MATCH(Tableau1[[#This Row],[Ages]],{15;20;30;45;55;60},1))</f>
        <v>30-45 ans</v>
      </c>
      <c r="E21" s="35">
        <f ca="1">Tableau1[[#This Row],[Ages]]+3</f>
        <v>46</v>
      </c>
      <c r="F21" s="36" t="str">
        <f ca="1">INDEX({"15-20 ans";"20-30 ans";"30-45 ans";"45-55 ans";"55-60 ans";"60 ans et plus"},MATCH(Tableau1[[#This Row],[Age+3]],{15;20;30;45;55;60},1))</f>
        <v>45-55 ans</v>
      </c>
      <c r="G21" s="39">
        <f ca="1">Tableau1[[#This Row],[Ages]]+5</f>
        <v>48</v>
      </c>
      <c r="H21" s="40" t="str">
        <f ca="1">INDEX({"20-30 ans";"30-45 ans";"45-55 ans";"55-60 ans";"60 ans et plus"},MATCH(Tableau1[[#This Row],[Age+5]],{20;30;45;55;60},1))</f>
        <v>45-55 ans</v>
      </c>
      <c r="I21" s="27" t="s">
        <v>6</v>
      </c>
      <c r="J21" s="27" t="s">
        <v>21</v>
      </c>
      <c r="K21" s="27" t="s">
        <v>79</v>
      </c>
      <c r="L21" s="27"/>
    </row>
    <row r="22" spans="1:12">
      <c r="A22" s="24" t="s">
        <v>50</v>
      </c>
      <c r="B22" s="26">
        <v>29371</v>
      </c>
      <c r="C22" s="33">
        <f t="shared" ca="1" si="0"/>
        <v>33</v>
      </c>
      <c r="D22" s="34" t="str">
        <f ca="1">INDEX({"15-20 ans";"20-30 ans";"30-45 ans";"45-55 ans";"55-60 ans";"60 ans et plus"},MATCH(Tableau1[[#This Row],[Ages]],{15;20;30;45;55;60},1))</f>
        <v>30-45 ans</v>
      </c>
      <c r="E22" s="35">
        <f ca="1">Tableau1[[#This Row],[Ages]]+3</f>
        <v>36</v>
      </c>
      <c r="F22" s="36" t="str">
        <f ca="1">INDEX({"15-20 ans";"20-30 ans";"30-45 ans";"45-55 ans";"55-60 ans";"60 ans et plus"},MATCH(Tableau1[[#This Row],[Age+3]],{15;20;30;45;55;60},1))</f>
        <v>30-45 ans</v>
      </c>
      <c r="G22" s="39">
        <f ca="1">Tableau1[[#This Row],[Ages]]+5</f>
        <v>38</v>
      </c>
      <c r="H22" s="40" t="str">
        <f ca="1">INDEX({"20-30 ans";"30-45 ans";"45-55 ans";"55-60 ans";"60 ans et plus"},MATCH(Tableau1[[#This Row],[Age+5]],{20;30;45;55;60},1))</f>
        <v>30-45 ans</v>
      </c>
      <c r="I22" s="27" t="s">
        <v>6</v>
      </c>
      <c r="J22" s="27" t="s">
        <v>77</v>
      </c>
      <c r="K22" s="27" t="s">
        <v>79</v>
      </c>
      <c r="L22" s="27"/>
    </row>
    <row r="23" spans="1:12">
      <c r="A23" s="24" t="s">
        <v>51</v>
      </c>
      <c r="B23" s="25">
        <v>21981</v>
      </c>
      <c r="C23" s="33">
        <f t="shared" ca="1" si="0"/>
        <v>53</v>
      </c>
      <c r="D23" s="34" t="str">
        <f ca="1">INDEX({"15-20 ans";"20-30 ans";"30-45 ans";"45-55 ans";"55-60 ans";"60 ans et plus"},MATCH(Tableau1[[#This Row],[Ages]],{15;20;30;45;55;60},1))</f>
        <v>45-55 ans</v>
      </c>
      <c r="E23" s="35">
        <f ca="1">Tableau1[[#This Row],[Ages]]+3</f>
        <v>56</v>
      </c>
      <c r="F23" s="36" t="str">
        <f ca="1">INDEX({"15-20 ans";"20-30 ans";"30-45 ans";"45-55 ans";"55-60 ans";"60 ans et plus"},MATCH(Tableau1[[#This Row],[Age+3]],{15;20;30;45;55;60},1))</f>
        <v>55-60 ans</v>
      </c>
      <c r="G23" s="39">
        <f ca="1">Tableau1[[#This Row],[Ages]]+5</f>
        <v>58</v>
      </c>
      <c r="H23" s="40" t="str">
        <f ca="1">INDEX({"20-30 ans";"30-45 ans";"45-55 ans";"55-60 ans";"60 ans et plus"},MATCH(Tableau1[[#This Row],[Age+5]],{20;30;45;55;60},1))</f>
        <v>55-60 ans</v>
      </c>
      <c r="I23" s="27" t="s">
        <v>6</v>
      </c>
      <c r="J23" s="27" t="s">
        <v>77</v>
      </c>
      <c r="K23" s="27" t="s">
        <v>80</v>
      </c>
      <c r="L23" s="27"/>
    </row>
    <row r="24" spans="1:12">
      <c r="A24" s="24" t="s">
        <v>52</v>
      </c>
      <c r="B24" s="25">
        <v>24564</v>
      </c>
      <c r="C24" s="33">
        <f t="shared" ca="1" si="0"/>
        <v>46</v>
      </c>
      <c r="D24" s="34" t="str">
        <f ca="1">INDEX({"15-20 ans";"20-30 ans";"30-45 ans";"45-55 ans";"55-60 ans";"60 ans et plus"},MATCH(Tableau1[[#This Row],[Ages]],{15;20;30;45;55;60},1))</f>
        <v>45-55 ans</v>
      </c>
      <c r="E24" s="35">
        <f ca="1">Tableau1[[#This Row],[Ages]]+3</f>
        <v>49</v>
      </c>
      <c r="F24" s="36" t="str">
        <f ca="1">INDEX({"15-20 ans";"20-30 ans";"30-45 ans";"45-55 ans";"55-60 ans";"60 ans et plus"},MATCH(Tableau1[[#This Row],[Age+3]],{15;20;30;45;55;60},1))</f>
        <v>45-55 ans</v>
      </c>
      <c r="G24" s="39">
        <f ca="1">Tableau1[[#This Row],[Ages]]+5</f>
        <v>51</v>
      </c>
      <c r="H24" s="40" t="str">
        <f ca="1">INDEX({"20-30 ans";"30-45 ans";"45-55 ans";"55-60 ans";"60 ans et plus"},MATCH(Tableau1[[#This Row],[Age+5]],{20;30;45;55;60},1))</f>
        <v>45-55 ans</v>
      </c>
      <c r="I24" s="27" t="s">
        <v>6</v>
      </c>
      <c r="J24" s="27" t="s">
        <v>75</v>
      </c>
      <c r="K24" s="27" t="s">
        <v>79</v>
      </c>
      <c r="L24" s="27"/>
    </row>
    <row r="25" spans="1:12">
      <c r="A25" s="24" t="s">
        <v>53</v>
      </c>
      <c r="B25" s="25">
        <v>23573</v>
      </c>
      <c r="C25" s="33">
        <f t="shared" ca="1" si="0"/>
        <v>49</v>
      </c>
      <c r="D25" s="34" t="str">
        <f ca="1">INDEX({"15-20 ans";"20-30 ans";"30-45 ans";"45-55 ans";"55-60 ans";"60 ans et plus"},MATCH(Tableau1[[#This Row],[Ages]],{15;20;30;45;55;60},1))</f>
        <v>45-55 ans</v>
      </c>
      <c r="E25" s="35">
        <f ca="1">Tableau1[[#This Row],[Ages]]+3</f>
        <v>52</v>
      </c>
      <c r="F25" s="36" t="str">
        <f ca="1">INDEX({"15-20 ans";"20-30 ans";"30-45 ans";"45-55 ans";"55-60 ans";"60 ans et plus"},MATCH(Tableau1[[#This Row],[Age+3]],{15;20;30;45;55;60},1))</f>
        <v>45-55 ans</v>
      </c>
      <c r="G25" s="39">
        <f ca="1">Tableau1[[#This Row],[Ages]]+5</f>
        <v>54</v>
      </c>
      <c r="H25" s="40" t="str">
        <f ca="1">INDEX({"20-30 ans";"30-45 ans";"45-55 ans";"55-60 ans";"60 ans et plus"},MATCH(Tableau1[[#This Row],[Age+5]],{20;30;45;55;60},1))</f>
        <v>45-55 ans</v>
      </c>
      <c r="I25" s="27" t="s">
        <v>6</v>
      </c>
      <c r="J25" s="27" t="s">
        <v>76</v>
      </c>
      <c r="K25" s="27" t="s">
        <v>79</v>
      </c>
      <c r="L25" s="27"/>
    </row>
    <row r="26" spans="1:12">
      <c r="A26" s="24" t="s">
        <v>54</v>
      </c>
      <c r="B26" s="25">
        <v>20509</v>
      </c>
      <c r="C26" s="33">
        <f t="shared" ca="1" si="0"/>
        <v>57</v>
      </c>
      <c r="D26" s="34" t="str">
        <f ca="1">INDEX({"15-20 ans";"20-30 ans";"30-45 ans";"45-55 ans";"55-60 ans";"60 ans et plus"},MATCH(Tableau1[[#This Row],[Ages]],{15;20;30;45;55;60},1))</f>
        <v>55-60 ans</v>
      </c>
      <c r="E26" s="35">
        <f ca="1">Tableau1[[#This Row],[Ages]]+3</f>
        <v>60</v>
      </c>
      <c r="F26" s="36" t="str">
        <f ca="1">INDEX({"15-20 ans";"20-30 ans";"30-45 ans";"45-55 ans";"55-60 ans";"60 ans et plus"},MATCH(Tableau1[[#This Row],[Age+3]],{15;20;30;45;55;60},1))</f>
        <v>60 ans et plus</v>
      </c>
      <c r="G26" s="39">
        <f ca="1">Tableau1[[#This Row],[Ages]]+5</f>
        <v>62</v>
      </c>
      <c r="H26" s="40" t="str">
        <f ca="1">INDEX({"20-30 ans";"30-45 ans";"45-55 ans";"55-60 ans";"60 ans et plus"},MATCH(Tableau1[[#This Row],[Age+5]],{20;30;45;55;60},1))</f>
        <v>60 ans et plus</v>
      </c>
      <c r="I26" s="27" t="s">
        <v>5</v>
      </c>
      <c r="J26" s="27" t="s">
        <v>77</v>
      </c>
      <c r="K26" s="27" t="s">
        <v>80</v>
      </c>
      <c r="L26" s="27"/>
    </row>
    <row r="27" spans="1:12">
      <c r="A27" s="24" t="s">
        <v>55</v>
      </c>
      <c r="B27" s="25">
        <v>26036</v>
      </c>
      <c r="C27" s="33">
        <f t="shared" ca="1" si="0"/>
        <v>42</v>
      </c>
      <c r="D27" s="34" t="str">
        <f ca="1">INDEX({"15-20 ans";"20-30 ans";"30-45 ans";"45-55 ans";"55-60 ans";"60 ans et plus"},MATCH(Tableau1[[#This Row],[Ages]],{15;20;30;45;55;60},1))</f>
        <v>30-45 ans</v>
      </c>
      <c r="E27" s="35">
        <f ca="1">Tableau1[[#This Row],[Ages]]+3</f>
        <v>45</v>
      </c>
      <c r="F27" s="36" t="str">
        <f ca="1">INDEX({"15-20 ans";"20-30 ans";"30-45 ans";"45-55 ans";"55-60 ans";"60 ans et plus"},MATCH(Tableau1[[#This Row],[Age+3]],{15;20;30;45;55;60},1))</f>
        <v>45-55 ans</v>
      </c>
      <c r="G27" s="39">
        <f ca="1">Tableau1[[#This Row],[Ages]]+5</f>
        <v>47</v>
      </c>
      <c r="H27" s="40" t="str">
        <f ca="1">INDEX({"20-30 ans";"30-45 ans";"45-55 ans";"55-60 ans";"60 ans et plus"},MATCH(Tableau1[[#This Row],[Age+5]],{20;30;45;55;60},1))</f>
        <v>45-55 ans</v>
      </c>
      <c r="I27" s="27" t="s">
        <v>5</v>
      </c>
      <c r="J27" s="27" t="s">
        <v>74</v>
      </c>
      <c r="K27" s="27" t="s">
        <v>79</v>
      </c>
      <c r="L27" s="27"/>
    </row>
    <row r="28" spans="1:12">
      <c r="A28" s="24" t="s">
        <v>56</v>
      </c>
      <c r="B28" s="25">
        <v>23291</v>
      </c>
      <c r="C28" s="33">
        <f t="shared" ca="1" si="0"/>
        <v>50</v>
      </c>
      <c r="D28" s="34" t="str">
        <f ca="1">INDEX({"15-20 ans";"20-30 ans";"30-45 ans";"45-55 ans";"55-60 ans";"60 ans et plus"},MATCH(Tableau1[[#This Row],[Ages]],{15;20;30;45;55;60},1))</f>
        <v>45-55 ans</v>
      </c>
      <c r="E28" s="35">
        <f ca="1">Tableau1[[#This Row],[Ages]]+3</f>
        <v>53</v>
      </c>
      <c r="F28" s="36" t="str">
        <f ca="1">INDEX({"15-20 ans";"20-30 ans";"30-45 ans";"45-55 ans";"55-60 ans";"60 ans et plus"},MATCH(Tableau1[[#This Row],[Age+3]],{15;20;30;45;55;60},1))</f>
        <v>45-55 ans</v>
      </c>
      <c r="G28" s="39">
        <f ca="1">Tableau1[[#This Row],[Ages]]+5</f>
        <v>55</v>
      </c>
      <c r="H28" s="40" t="str">
        <f ca="1">INDEX({"20-30 ans";"30-45 ans";"45-55 ans";"55-60 ans";"60 ans et plus"},MATCH(Tableau1[[#This Row],[Age+5]],{20;30;45;55;60},1))</f>
        <v>55-60 ans</v>
      </c>
      <c r="I28" s="27" t="s">
        <v>6</v>
      </c>
      <c r="J28" s="27" t="s">
        <v>74</v>
      </c>
      <c r="K28" s="27" t="s">
        <v>80</v>
      </c>
      <c r="L28" s="27"/>
    </row>
    <row r="29" spans="1:12">
      <c r="A29" s="24" t="s">
        <v>57</v>
      </c>
      <c r="B29" s="25">
        <v>20567</v>
      </c>
      <c r="C29" s="33">
        <f t="shared" ca="1" si="0"/>
        <v>57</v>
      </c>
      <c r="D29" s="34" t="str">
        <f ca="1">INDEX({"15-20 ans";"20-30 ans";"30-45 ans";"45-55 ans";"55-60 ans";"60 ans et plus"},MATCH(Tableau1[[#This Row],[Ages]],{15;20;30;45;55;60},1))</f>
        <v>55-60 ans</v>
      </c>
      <c r="E29" s="35">
        <f ca="1">Tableau1[[#This Row],[Ages]]+3</f>
        <v>60</v>
      </c>
      <c r="F29" s="36" t="str">
        <f ca="1">INDEX({"15-20 ans";"20-30 ans";"30-45 ans";"45-55 ans";"55-60 ans";"60 ans et plus"},MATCH(Tableau1[[#This Row],[Age+3]],{15;20;30;45;55;60},1))</f>
        <v>60 ans et plus</v>
      </c>
      <c r="G29" s="39">
        <f ca="1">Tableau1[[#This Row],[Ages]]+5</f>
        <v>62</v>
      </c>
      <c r="H29" s="40" t="str">
        <f ca="1">INDEX({"20-30 ans";"30-45 ans";"45-55 ans";"55-60 ans";"60 ans et plus"},MATCH(Tableau1[[#This Row],[Age+5]],{20;30;45;55;60},1))</f>
        <v>60 ans et plus</v>
      </c>
      <c r="I29" s="27" t="s">
        <v>6</v>
      </c>
      <c r="J29" s="27" t="s">
        <v>74</v>
      </c>
      <c r="K29" s="27" t="s">
        <v>80</v>
      </c>
      <c r="L29" s="27"/>
    </row>
    <row r="30" spans="1:12">
      <c r="A30" s="24" t="s">
        <v>58</v>
      </c>
      <c r="B30" s="25">
        <v>28937</v>
      </c>
      <c r="C30" s="33">
        <f t="shared" ca="1" si="0"/>
        <v>34</v>
      </c>
      <c r="D30" s="34" t="str">
        <f ca="1">INDEX({"15-20 ans";"20-30 ans";"30-45 ans";"45-55 ans";"55-60 ans";"60 ans et plus"},MATCH(Tableau1[[#This Row],[Ages]],{15;20;30;45;55;60},1))</f>
        <v>30-45 ans</v>
      </c>
      <c r="E30" s="35">
        <f ca="1">Tableau1[[#This Row],[Ages]]+3</f>
        <v>37</v>
      </c>
      <c r="F30" s="36" t="str">
        <f ca="1">INDEX({"15-20 ans";"20-30 ans";"30-45 ans";"45-55 ans";"55-60 ans";"60 ans et plus"},MATCH(Tableau1[[#This Row],[Age+3]],{15;20;30;45;55;60},1))</f>
        <v>30-45 ans</v>
      </c>
      <c r="G30" s="39">
        <f ca="1">Tableau1[[#This Row],[Ages]]+5</f>
        <v>39</v>
      </c>
      <c r="H30" s="40" t="str">
        <f ca="1">INDEX({"20-30 ans";"30-45 ans";"45-55 ans";"55-60 ans";"60 ans et plus"},MATCH(Tableau1[[#This Row],[Age+5]],{20;30;45;55;60},1))</f>
        <v>30-45 ans</v>
      </c>
      <c r="I30" s="27" t="s">
        <v>5</v>
      </c>
      <c r="J30" s="27" t="s">
        <v>76</v>
      </c>
      <c r="K30" s="27" t="s">
        <v>80</v>
      </c>
      <c r="L30" s="27"/>
    </row>
    <row r="31" spans="1:12">
      <c r="A31" s="24" t="s">
        <v>59</v>
      </c>
      <c r="B31" s="25">
        <v>24116</v>
      </c>
      <c r="C31" s="33">
        <f t="shared" ca="1" si="0"/>
        <v>47</v>
      </c>
      <c r="D31" s="34" t="str">
        <f ca="1">INDEX({"15-20 ans";"20-30 ans";"30-45 ans";"45-55 ans";"55-60 ans";"60 ans et plus"},MATCH(Tableau1[[#This Row],[Ages]],{15;20;30;45;55;60},1))</f>
        <v>45-55 ans</v>
      </c>
      <c r="E31" s="35">
        <f ca="1">Tableau1[[#This Row],[Ages]]+3</f>
        <v>50</v>
      </c>
      <c r="F31" s="36" t="str">
        <f ca="1">INDEX({"15-20 ans";"20-30 ans";"30-45 ans";"45-55 ans";"55-60 ans";"60 ans et plus"},MATCH(Tableau1[[#This Row],[Age+3]],{15;20;30;45;55;60},1))</f>
        <v>45-55 ans</v>
      </c>
      <c r="G31" s="39">
        <f ca="1">Tableau1[[#This Row],[Ages]]+5</f>
        <v>52</v>
      </c>
      <c r="H31" s="40" t="str">
        <f ca="1">INDEX({"20-30 ans";"30-45 ans";"45-55 ans";"55-60 ans";"60 ans et plus"},MATCH(Tableau1[[#This Row],[Age+5]],{20;30;45;55;60},1))</f>
        <v>45-55 ans</v>
      </c>
      <c r="I31" s="27" t="s">
        <v>6</v>
      </c>
      <c r="J31" s="27" t="s">
        <v>75</v>
      </c>
      <c r="K31" s="27" t="s">
        <v>79</v>
      </c>
      <c r="L31" s="27"/>
    </row>
    <row r="32" spans="1:12">
      <c r="A32" s="24" t="s">
        <v>60</v>
      </c>
      <c r="B32" s="25">
        <v>26963</v>
      </c>
      <c r="C32" s="33">
        <f t="shared" ca="1" si="0"/>
        <v>39</v>
      </c>
      <c r="D32" s="34" t="str">
        <f ca="1">INDEX({"15-20 ans";"20-30 ans";"30-45 ans";"45-55 ans";"55-60 ans";"60 ans et plus"},MATCH(Tableau1[[#This Row],[Ages]],{15;20;30;45;55;60},1))</f>
        <v>30-45 ans</v>
      </c>
      <c r="E32" s="35">
        <f ca="1">Tableau1[[#This Row],[Ages]]+3</f>
        <v>42</v>
      </c>
      <c r="F32" s="36" t="str">
        <f ca="1">INDEX({"15-20 ans";"20-30 ans";"30-45 ans";"45-55 ans";"55-60 ans";"60 ans et plus"},MATCH(Tableau1[[#This Row],[Age+3]],{15;20;30;45;55;60},1))</f>
        <v>30-45 ans</v>
      </c>
      <c r="G32" s="39">
        <f ca="1">Tableau1[[#This Row],[Ages]]+5</f>
        <v>44</v>
      </c>
      <c r="H32" s="40" t="str">
        <f ca="1">INDEX({"20-30 ans";"30-45 ans";"45-55 ans";"55-60 ans";"60 ans et plus"},MATCH(Tableau1[[#This Row],[Age+5]],{20;30;45;55;60},1))</f>
        <v>30-45 ans</v>
      </c>
      <c r="I32" s="27" t="s">
        <v>5</v>
      </c>
      <c r="J32" s="27" t="s">
        <v>75</v>
      </c>
      <c r="K32" s="27" t="s">
        <v>79</v>
      </c>
      <c r="L32" s="27"/>
    </row>
    <row r="33" spans="1:12">
      <c r="A33" s="24" t="s">
        <v>61</v>
      </c>
      <c r="B33" s="25">
        <v>18424</v>
      </c>
      <c r="C33" s="33">
        <f t="shared" ca="1" si="0"/>
        <v>63</v>
      </c>
      <c r="D33" s="34" t="str">
        <f ca="1">INDEX({"15-20 ans";"20-30 ans";"30-45 ans";"45-55 ans";"55-60 ans";"60 ans et plus"},MATCH(Tableau1[[#This Row],[Ages]],{15;20;30;45;55;60},1))</f>
        <v>60 ans et plus</v>
      </c>
      <c r="E33" s="35">
        <f ca="1">Tableau1[[#This Row],[Ages]]+3</f>
        <v>66</v>
      </c>
      <c r="F33" s="36" t="str">
        <f ca="1">INDEX({"15-20 ans";"20-30 ans";"30-45 ans";"45-55 ans";"55-60 ans";"60 ans et plus"},MATCH(Tableau1[[#This Row],[Age+3]],{15;20;30;45;55;60},1))</f>
        <v>60 ans et plus</v>
      </c>
      <c r="G33" s="39">
        <f ca="1">Tableau1[[#This Row],[Ages]]+5</f>
        <v>68</v>
      </c>
      <c r="H33" s="40" t="str">
        <f ca="1">INDEX({"20-30 ans";"30-45 ans";"45-55 ans";"55-60 ans";"60 ans et plus"},MATCH(Tableau1[[#This Row],[Age+5]],{20;30;45;55;60},1))</f>
        <v>60 ans et plus</v>
      </c>
      <c r="I33" s="27" t="s">
        <v>6</v>
      </c>
      <c r="J33" s="27" t="s">
        <v>75</v>
      </c>
      <c r="K33" s="27" t="s">
        <v>80</v>
      </c>
      <c r="L33" s="27"/>
    </row>
    <row r="34" spans="1:12">
      <c r="A34" s="24" t="s">
        <v>62</v>
      </c>
      <c r="B34" s="25">
        <v>20188</v>
      </c>
      <c r="C34" s="33">
        <f t="shared" ca="1" si="0"/>
        <v>58</v>
      </c>
      <c r="D34" s="34" t="str">
        <f ca="1">INDEX({"15-20 ans";"20-30 ans";"30-45 ans";"45-55 ans";"55-60 ans";"60 ans et plus"},MATCH(Tableau1[[#This Row],[Ages]],{15;20;30;45;55;60},1))</f>
        <v>55-60 ans</v>
      </c>
      <c r="E34" s="35">
        <f ca="1">Tableau1[[#This Row],[Ages]]+3</f>
        <v>61</v>
      </c>
      <c r="F34" s="36" t="str">
        <f ca="1">INDEX({"15-20 ans";"20-30 ans";"30-45 ans";"45-55 ans";"55-60 ans";"60 ans et plus"},MATCH(Tableau1[[#This Row],[Age+3]],{15;20;30;45;55;60},1))</f>
        <v>60 ans et plus</v>
      </c>
      <c r="G34" s="39">
        <f ca="1">Tableau1[[#This Row],[Ages]]+5</f>
        <v>63</v>
      </c>
      <c r="H34" s="40" t="str">
        <f ca="1">INDEX({"20-30 ans";"30-45 ans";"45-55 ans";"55-60 ans";"60 ans et plus"},MATCH(Tableau1[[#This Row],[Age+5]],{20;30;45;55;60},1))</f>
        <v>60 ans et plus</v>
      </c>
      <c r="I34" s="27" t="s">
        <v>5</v>
      </c>
      <c r="J34" s="27" t="s">
        <v>76</v>
      </c>
      <c r="K34" s="27" t="s">
        <v>79</v>
      </c>
      <c r="L34" s="27"/>
    </row>
    <row r="35" spans="1:12">
      <c r="A35" s="24" t="s">
        <v>63</v>
      </c>
      <c r="B35" s="25">
        <v>23488</v>
      </c>
      <c r="C35" s="33">
        <f t="shared" ca="1" si="0"/>
        <v>49</v>
      </c>
      <c r="D35" s="34" t="str">
        <f ca="1">INDEX({"15-20 ans";"20-30 ans";"30-45 ans";"45-55 ans";"55-60 ans";"60 ans et plus"},MATCH(Tableau1[[#This Row],[Ages]],{15;20;30;45;55;60},1))</f>
        <v>45-55 ans</v>
      </c>
      <c r="E35" s="35">
        <f ca="1">Tableau1[[#This Row],[Ages]]+3</f>
        <v>52</v>
      </c>
      <c r="F35" s="36" t="str">
        <f ca="1">INDEX({"15-20 ans";"20-30 ans";"30-45 ans";"45-55 ans";"55-60 ans";"60 ans et plus"},MATCH(Tableau1[[#This Row],[Age+3]],{15;20;30;45;55;60},1))</f>
        <v>45-55 ans</v>
      </c>
      <c r="G35" s="39">
        <f ca="1">Tableau1[[#This Row],[Ages]]+5</f>
        <v>54</v>
      </c>
      <c r="H35" s="40" t="str">
        <f ca="1">INDEX({"20-30 ans";"30-45 ans";"45-55 ans";"55-60 ans";"60 ans et plus"},MATCH(Tableau1[[#This Row],[Age+5]],{20;30;45;55;60},1))</f>
        <v>45-55 ans</v>
      </c>
      <c r="I35" s="27" t="s">
        <v>5</v>
      </c>
      <c r="J35" s="27" t="s">
        <v>74</v>
      </c>
      <c r="K35" s="27" t="s">
        <v>79</v>
      </c>
      <c r="L35" s="27"/>
    </row>
    <row r="36" spans="1:12">
      <c r="A36" s="24" t="s">
        <v>64</v>
      </c>
      <c r="B36" s="25">
        <v>26118</v>
      </c>
      <c r="C36" s="33">
        <f t="shared" ca="1" si="0"/>
        <v>42</v>
      </c>
      <c r="D36" s="34" t="str">
        <f ca="1">INDEX({"15-20 ans";"20-30 ans";"30-45 ans";"45-55 ans";"55-60 ans";"60 ans et plus"},MATCH(Tableau1[[#This Row],[Ages]],{15;20;30;45;55;60},1))</f>
        <v>30-45 ans</v>
      </c>
      <c r="E36" s="35">
        <f ca="1">Tableau1[[#This Row],[Ages]]+3</f>
        <v>45</v>
      </c>
      <c r="F36" s="36" t="str">
        <f ca="1">INDEX({"15-20 ans";"20-30 ans";"30-45 ans";"45-55 ans";"55-60 ans";"60 ans et plus"},MATCH(Tableau1[[#This Row],[Age+3]],{15;20;30;45;55;60},1))</f>
        <v>45-55 ans</v>
      </c>
      <c r="G36" s="39">
        <f ca="1">Tableau1[[#This Row],[Ages]]+5</f>
        <v>47</v>
      </c>
      <c r="H36" s="40" t="str">
        <f ca="1">INDEX({"20-30 ans";"30-45 ans";"45-55 ans";"55-60 ans";"60 ans et plus"},MATCH(Tableau1[[#This Row],[Age+5]],{20;30;45;55;60},1))</f>
        <v>45-55 ans</v>
      </c>
      <c r="I36" s="27" t="s">
        <v>5</v>
      </c>
      <c r="J36" s="27" t="s">
        <v>74</v>
      </c>
      <c r="K36" s="27" t="s">
        <v>80</v>
      </c>
      <c r="L36" s="27"/>
    </row>
    <row r="37" spans="1:12">
      <c r="A37" s="24" t="s">
        <v>65</v>
      </c>
      <c r="B37" s="25">
        <v>22793</v>
      </c>
      <c r="C37" s="33">
        <f t="shared" ca="1" si="0"/>
        <v>51</v>
      </c>
      <c r="D37" s="34" t="str">
        <f ca="1">INDEX({"15-20 ans";"20-30 ans";"30-45 ans";"45-55 ans";"55-60 ans";"60 ans et plus"},MATCH(Tableau1[[#This Row],[Ages]],{15;20;30;45;55;60},1))</f>
        <v>45-55 ans</v>
      </c>
      <c r="E37" s="35">
        <f ca="1">Tableau1[[#This Row],[Ages]]+3</f>
        <v>54</v>
      </c>
      <c r="F37" s="36" t="str">
        <f ca="1">INDEX({"15-20 ans";"20-30 ans";"30-45 ans";"45-55 ans";"55-60 ans";"60 ans et plus"},MATCH(Tableau1[[#This Row],[Age+3]],{15;20;30;45;55;60},1))</f>
        <v>45-55 ans</v>
      </c>
      <c r="G37" s="39">
        <f ca="1">Tableau1[[#This Row],[Ages]]+5</f>
        <v>56</v>
      </c>
      <c r="H37" s="40" t="str">
        <f ca="1">INDEX({"20-30 ans";"30-45 ans";"45-55 ans";"55-60 ans";"60 ans et plus"},MATCH(Tableau1[[#This Row],[Age+5]],{20;30;45;55;60},1))</f>
        <v>55-60 ans</v>
      </c>
      <c r="I37" s="27" t="s">
        <v>6</v>
      </c>
      <c r="J37" s="27" t="s">
        <v>74</v>
      </c>
      <c r="K37" s="27" t="s">
        <v>80</v>
      </c>
      <c r="L37" s="27"/>
    </row>
    <row r="38" spans="1:12">
      <c r="A38" s="24" t="s">
        <v>66</v>
      </c>
      <c r="B38" s="25">
        <v>29155</v>
      </c>
      <c r="C38" s="33">
        <f t="shared" ca="1" si="0"/>
        <v>33</v>
      </c>
      <c r="D38" s="34" t="str">
        <f ca="1">INDEX({"15-20 ans";"20-30 ans";"30-45 ans";"45-55 ans";"55-60 ans";"60 ans et plus"},MATCH(Tableau1[[#This Row],[Ages]],{15;20;30;45;55;60},1))</f>
        <v>30-45 ans</v>
      </c>
      <c r="E38" s="35">
        <f ca="1">Tableau1[[#This Row],[Ages]]+3</f>
        <v>36</v>
      </c>
      <c r="F38" s="36" t="str">
        <f ca="1">INDEX({"15-20 ans";"20-30 ans";"30-45 ans";"45-55 ans";"55-60 ans";"60 ans et plus"},MATCH(Tableau1[[#This Row],[Age+3]],{15;20;30;45;55;60},1))</f>
        <v>30-45 ans</v>
      </c>
      <c r="G38" s="39">
        <f ca="1">Tableau1[[#This Row],[Ages]]+5</f>
        <v>38</v>
      </c>
      <c r="H38" s="40" t="str">
        <f ca="1">INDEX({"20-30 ans";"30-45 ans";"45-55 ans";"55-60 ans";"60 ans et plus"},MATCH(Tableau1[[#This Row],[Age+5]],{20;30;45;55;60},1))</f>
        <v>30-45 ans</v>
      </c>
      <c r="I38" s="27" t="s">
        <v>5</v>
      </c>
      <c r="J38" s="27" t="s">
        <v>21</v>
      </c>
      <c r="K38" s="27" t="s">
        <v>80</v>
      </c>
      <c r="L38" s="27"/>
    </row>
    <row r="39" spans="1:12">
      <c r="A39" s="24" t="s">
        <v>67</v>
      </c>
      <c r="B39" s="25">
        <v>25568</v>
      </c>
      <c r="C39" s="33">
        <f t="shared" ca="1" si="0"/>
        <v>43</v>
      </c>
      <c r="D39" s="34" t="str">
        <f ca="1">INDEX({"15-20 ans";"20-30 ans";"30-45 ans";"45-55 ans";"55-60 ans";"60 ans et plus"},MATCH(Tableau1[[#This Row],[Ages]],{15;20;30;45;55;60},1))</f>
        <v>30-45 ans</v>
      </c>
      <c r="E39" s="35">
        <f ca="1">Tableau1[[#This Row],[Ages]]+3</f>
        <v>46</v>
      </c>
      <c r="F39" s="36" t="str">
        <f ca="1">INDEX({"15-20 ans";"20-30 ans";"30-45 ans";"45-55 ans";"55-60 ans";"60 ans et plus"},MATCH(Tableau1[[#This Row],[Age+3]],{15;20;30;45;55;60},1))</f>
        <v>45-55 ans</v>
      </c>
      <c r="G39" s="39">
        <f ca="1">Tableau1[[#This Row],[Ages]]+5</f>
        <v>48</v>
      </c>
      <c r="H39" s="40" t="str">
        <f ca="1">INDEX({"20-30 ans";"30-45 ans";"45-55 ans";"55-60 ans";"60 ans et plus"},MATCH(Tableau1[[#This Row],[Age+5]],{20;30;45;55;60},1))</f>
        <v>45-55 ans</v>
      </c>
      <c r="I39" s="27" t="s">
        <v>5</v>
      </c>
      <c r="J39" s="27" t="s">
        <v>21</v>
      </c>
      <c r="K39" s="27" t="s">
        <v>80</v>
      </c>
      <c r="L39" s="27"/>
    </row>
    <row r="40" spans="1:12">
      <c r="A40" s="24" t="s">
        <v>68</v>
      </c>
      <c r="B40" s="25">
        <v>25593</v>
      </c>
      <c r="C40" s="33">
        <f t="shared" ca="1" si="0"/>
        <v>43</v>
      </c>
      <c r="D40" s="34" t="str">
        <f ca="1">INDEX({"15-20 ans";"20-30 ans";"30-45 ans";"45-55 ans";"55-60 ans";"60 ans et plus"},MATCH(Tableau1[[#This Row],[Ages]],{15;20;30;45;55;60},1))</f>
        <v>30-45 ans</v>
      </c>
      <c r="E40" s="35">
        <f ca="1">Tableau1[[#This Row],[Ages]]+3</f>
        <v>46</v>
      </c>
      <c r="F40" s="36" t="str">
        <f ca="1">INDEX({"15-20 ans";"20-30 ans";"30-45 ans";"45-55 ans";"55-60 ans";"60 ans et plus"},MATCH(Tableau1[[#This Row],[Age+3]],{15;20;30;45;55;60},1))</f>
        <v>45-55 ans</v>
      </c>
      <c r="G40" s="39">
        <f ca="1">Tableau1[[#This Row],[Ages]]+5</f>
        <v>48</v>
      </c>
      <c r="H40" s="40" t="str">
        <f ca="1">INDEX({"20-30 ans";"30-45 ans";"45-55 ans";"55-60 ans";"60 ans et plus"},MATCH(Tableau1[[#This Row],[Age+5]],{20;30;45;55;60},1))</f>
        <v>45-55 ans</v>
      </c>
      <c r="I40" s="27" t="s">
        <v>5</v>
      </c>
      <c r="J40" s="27" t="s">
        <v>21</v>
      </c>
      <c r="K40" s="27" t="s">
        <v>80</v>
      </c>
      <c r="L40" s="27"/>
    </row>
    <row r="41" spans="1:12">
      <c r="A41" s="24" t="s">
        <v>69</v>
      </c>
      <c r="B41" s="25">
        <v>26949</v>
      </c>
      <c r="C41" s="33">
        <f t="shared" ca="1" si="0"/>
        <v>40</v>
      </c>
      <c r="D41" s="34" t="str">
        <f ca="1">INDEX({"15-20 ans";"20-30 ans";"30-45 ans";"45-55 ans";"55-60 ans";"60 ans et plus"},MATCH(Tableau1[[#This Row],[Ages]],{15;20;30;45;55;60},1))</f>
        <v>30-45 ans</v>
      </c>
      <c r="E41" s="35">
        <f ca="1">Tableau1[[#This Row],[Ages]]+3</f>
        <v>43</v>
      </c>
      <c r="F41" s="36" t="str">
        <f ca="1">INDEX({"15-20 ans";"20-30 ans";"30-45 ans";"45-55 ans";"55-60 ans";"60 ans et plus"},MATCH(Tableau1[[#This Row],[Age+3]],{15;20;30;45;55;60},1))</f>
        <v>30-45 ans</v>
      </c>
      <c r="G41" s="39">
        <f ca="1">Tableau1[[#This Row],[Ages]]+5</f>
        <v>45</v>
      </c>
      <c r="H41" s="40" t="str">
        <f ca="1">INDEX({"20-30 ans";"30-45 ans";"45-55 ans";"55-60 ans";"60 ans et plus"},MATCH(Tableau1[[#This Row],[Age+5]],{20;30;45;55;60},1))</f>
        <v>45-55 ans</v>
      </c>
      <c r="I41" s="27" t="s">
        <v>6</v>
      </c>
      <c r="J41" s="27" t="s">
        <v>21</v>
      </c>
      <c r="K41" s="27" t="s">
        <v>80</v>
      </c>
      <c r="L41" s="27"/>
    </row>
    <row r="42" spans="1:12">
      <c r="A42" s="24" t="s">
        <v>70</v>
      </c>
      <c r="B42" s="25">
        <v>23272</v>
      </c>
      <c r="C42" s="33">
        <f t="shared" ca="1" si="0"/>
        <v>50</v>
      </c>
      <c r="D42" s="34" t="str">
        <f ca="1">INDEX({"15-20 ans";"20-30 ans";"30-45 ans";"45-55 ans";"55-60 ans";"60 ans et plus"},MATCH(Tableau1[[#This Row],[Ages]],{15;20;30;45;55;60},1))</f>
        <v>45-55 ans</v>
      </c>
      <c r="E42" s="35">
        <f ca="1">Tableau1[[#This Row],[Ages]]+3</f>
        <v>53</v>
      </c>
      <c r="F42" s="36" t="str">
        <f ca="1">INDEX({"15-20 ans";"20-30 ans";"30-45 ans";"45-55 ans";"55-60 ans";"60 ans et plus"},MATCH(Tableau1[[#This Row],[Age+3]],{15;20;30;45;55;60},1))</f>
        <v>45-55 ans</v>
      </c>
      <c r="G42" s="39">
        <f ca="1">Tableau1[[#This Row],[Ages]]+5</f>
        <v>55</v>
      </c>
      <c r="H42" s="40" t="str">
        <f ca="1">INDEX({"20-30 ans";"30-45 ans";"45-55 ans";"55-60 ans";"60 ans et plus"},MATCH(Tableau1[[#This Row],[Age+5]],{20;30;45;55;60},1))</f>
        <v>55-60 ans</v>
      </c>
      <c r="I42" s="27" t="s">
        <v>5</v>
      </c>
      <c r="J42" s="27" t="s">
        <v>77</v>
      </c>
      <c r="K42" s="27" t="s">
        <v>81</v>
      </c>
      <c r="L42" s="27"/>
    </row>
    <row r="43" spans="1:12">
      <c r="A43" s="24" t="s">
        <v>71</v>
      </c>
      <c r="B43" s="25">
        <v>25800</v>
      </c>
      <c r="C43" s="33">
        <f t="shared" ca="1" si="0"/>
        <v>43</v>
      </c>
      <c r="D43" s="34" t="str">
        <f ca="1">INDEX({"15-20 ans";"20-30 ans";"30-45 ans";"45-55 ans";"55-60 ans";"60 ans et plus"},MATCH(Tableau1[[#This Row],[Ages]],{15;20;30;45;55;60},1))</f>
        <v>30-45 ans</v>
      </c>
      <c r="E43" s="35">
        <f ca="1">Tableau1[[#This Row],[Ages]]+3</f>
        <v>46</v>
      </c>
      <c r="F43" s="36" t="str">
        <f ca="1">INDEX({"15-20 ans";"20-30 ans";"30-45 ans";"45-55 ans";"55-60 ans";"60 ans et plus"},MATCH(Tableau1[[#This Row],[Age+3]],{15;20;30;45;55;60},1))</f>
        <v>45-55 ans</v>
      </c>
      <c r="G43" s="39">
        <f ca="1">Tableau1[[#This Row],[Ages]]+5</f>
        <v>48</v>
      </c>
      <c r="H43" s="40" t="str">
        <f ca="1">INDEX({"20-30 ans";"30-45 ans";"45-55 ans";"55-60 ans";"60 ans et plus"},MATCH(Tableau1[[#This Row],[Age+5]],{20;30;45;55;60},1))</f>
        <v>45-55 ans</v>
      </c>
      <c r="I43" s="27" t="s">
        <v>5</v>
      </c>
      <c r="J43" s="27" t="s">
        <v>78</v>
      </c>
      <c r="K43" s="27" t="s">
        <v>81</v>
      </c>
      <c r="L43" s="27"/>
    </row>
    <row r="44" spans="1:12">
      <c r="A44" s="24" t="s">
        <v>72</v>
      </c>
      <c r="B44" s="26">
        <v>32020</v>
      </c>
      <c r="C44" s="33">
        <f t="shared" ca="1" si="0"/>
        <v>26</v>
      </c>
      <c r="D44" s="34" t="str">
        <f ca="1">INDEX({"15-20 ans";"20-30 ans";"30-45 ans";"45-55 ans";"55-60 ans";"60 ans et plus"},MATCH(Tableau1[[#This Row],[Ages]],{15;20;30;45;55;60},1))</f>
        <v>20-30 ans</v>
      </c>
      <c r="E44" s="35">
        <f ca="1">Tableau1[[#This Row],[Ages]]+3</f>
        <v>29</v>
      </c>
      <c r="F44" s="36" t="str">
        <f ca="1">INDEX({"15-20 ans";"20-30 ans";"30-45 ans";"45-55 ans";"55-60 ans";"60 ans et plus"},MATCH(Tableau1[[#This Row],[Age+3]],{15;20;30;45;55;60},1))</f>
        <v>20-30 ans</v>
      </c>
      <c r="G44" s="39">
        <f ca="1">Tableau1[[#This Row],[Ages]]+5</f>
        <v>31</v>
      </c>
      <c r="H44" s="40" t="str">
        <f ca="1">INDEX({"20-30 ans";"30-45 ans";"45-55 ans";"55-60 ans";"60 ans et plus"},MATCH(Tableau1[[#This Row],[Age+5]],{20;30;45;55;60},1))</f>
        <v>30-45 ans</v>
      </c>
      <c r="I44" s="27" t="s">
        <v>5</v>
      </c>
      <c r="J44" s="27" t="s">
        <v>78</v>
      </c>
      <c r="K44" s="27" t="s">
        <v>81</v>
      </c>
      <c r="L44" s="27"/>
    </row>
    <row r="45" spans="1:12">
      <c r="A45" s="24" t="s">
        <v>73</v>
      </c>
      <c r="B45" s="26">
        <v>29371</v>
      </c>
      <c r="C45" s="41">
        <f t="shared" ca="1" si="0"/>
        <v>33</v>
      </c>
      <c r="D45" s="42" t="str">
        <f ca="1">INDEX({"15-20 ans";"20-30 ans";"30-45 ans";"45-55 ans";"55-60 ans";"60 ans et plus"},MATCH(Tableau1[[#This Row],[Ages]],{15;20;30;45;55;60},1))</f>
        <v>30-45 ans</v>
      </c>
      <c r="E45" s="43">
        <f ca="1">Tableau1[[#This Row],[Ages]]+3</f>
        <v>36</v>
      </c>
      <c r="F45" s="44" t="str">
        <f ca="1">INDEX({"15-20 ans";"20-30 ans";"30-45 ans";"45-55 ans";"55-60 ans";"60 ans et plus"},MATCH(Tableau1[[#This Row],[Age+3]],{15;20;30;45;55;60},1))</f>
        <v>30-45 ans</v>
      </c>
      <c r="G45" s="45">
        <f ca="1">Tableau1[[#This Row],[Ages]]+5</f>
        <v>38</v>
      </c>
      <c r="H45" s="46" t="str">
        <f ca="1">INDEX({"20-30 ans";"30-45 ans";"45-55 ans";"55-60 ans";"60 ans et plus"},MATCH(Tableau1[[#This Row],[Age+5]],{20;30;45;55;60},1))</f>
        <v>30-45 ans</v>
      </c>
      <c r="I45" s="29" t="s">
        <v>6</v>
      </c>
      <c r="J45" s="27" t="s">
        <v>78</v>
      </c>
      <c r="K45" s="27" t="s">
        <v>81</v>
      </c>
      <c r="L45" s="27"/>
    </row>
    <row r="46" spans="1:12">
      <c r="A46" s="24" t="s">
        <v>97</v>
      </c>
      <c r="B46" s="26">
        <v>34850</v>
      </c>
      <c r="C46" s="41">
        <f t="shared" ref="C46:C121" ca="1" si="2">INT((TODAY()-B46)/365.25)</f>
        <v>18</v>
      </c>
      <c r="D46" s="42" t="str">
        <f ca="1">INDEX({"15-20 ans";"20-30 ans";"30-45 ans";"45-55 ans";"55-60 ans";"60 ans et plus"},MATCH(Tableau1[[#This Row],[Ages]],{15;20;30;45;55;60},1))</f>
        <v>15-20 ans</v>
      </c>
      <c r="E46" s="47">
        <f ca="1">Tableau1[[#This Row],[Ages]]+3</f>
        <v>21</v>
      </c>
      <c r="F46" s="48" t="str">
        <f ca="1">INDEX({"15-20 ans";"20-30 ans";"30-45 ans";"45-55 ans";"55-60 ans";"60 ans et plus"},MATCH(Tableau1[[#This Row],[Age+3]],{15;20;30;45;55;60},1))</f>
        <v>20-30 ans</v>
      </c>
      <c r="G46" s="49">
        <f ca="1">Tableau1[[#This Row],[Ages]]+5</f>
        <v>23</v>
      </c>
      <c r="H46" s="46" t="str">
        <f ca="1">INDEX({"20-30 ans";"30-45 ans";"45-55 ans";"55-60 ans";"60 ans et plus"},MATCH(Tableau1[[#This Row],[Age+5]],{20;30;45;55;60},1))</f>
        <v>20-30 ans</v>
      </c>
      <c r="I46" s="29" t="s">
        <v>6</v>
      </c>
      <c r="J46" s="27" t="s">
        <v>21</v>
      </c>
      <c r="K46" s="27" t="s">
        <v>79</v>
      </c>
      <c r="L46" s="27"/>
    </row>
    <row r="47" spans="1:12">
      <c r="A47" s="88" t="s">
        <v>130</v>
      </c>
      <c r="B47" s="89">
        <v>20188</v>
      </c>
      <c r="C47" s="41">
        <f t="shared" ca="1" si="2"/>
        <v>58</v>
      </c>
      <c r="D47" s="42" t="str">
        <f ca="1">INDEX({"15-20 ans";"20-30 ans";"30-45 ans";"45-55 ans";"55-60 ans";"60 ans et plus"},MATCH(Tableau1[[#This Row],[Ages]],{15;20;30;45;55;60},1))</f>
        <v>55-60 ans</v>
      </c>
      <c r="E47" s="47">
        <f ca="1">Tableau1[[#This Row],[Ages]]+3</f>
        <v>61</v>
      </c>
      <c r="F47" s="48" t="str">
        <f ca="1">INDEX({"15-20 ans";"20-30 ans";"30-45 ans";"45-55 ans";"55-60 ans";"60 ans et plus"},MATCH(Tableau1[[#This Row],[Age+3]],{15;20;30;45;55;60},1))</f>
        <v>60 ans et plus</v>
      </c>
      <c r="G47" s="49">
        <f ca="1">Tableau1[[#This Row],[Ages]]+5</f>
        <v>63</v>
      </c>
      <c r="H47" s="46" t="str">
        <f ca="1">INDEX({"20-30 ans";"30-45 ans";"45-55 ans";"55-60 ans";"60 ans et plus"},MATCH(Tableau1[[#This Row],[Age+5]],{20;30;45;55;60},1))</f>
        <v>60 ans et plus</v>
      </c>
      <c r="I47" s="91" t="s">
        <v>5</v>
      </c>
      <c r="J47" s="91" t="s">
        <v>76</v>
      </c>
      <c r="K47" s="91" t="s">
        <v>79</v>
      </c>
      <c r="L47" s="27"/>
    </row>
    <row r="48" spans="1:12">
      <c r="A48" s="88" t="s">
        <v>131</v>
      </c>
      <c r="B48" s="89">
        <v>23488</v>
      </c>
      <c r="C48" s="41">
        <f t="shared" ref="C48:C108" ca="1" si="3">INT((TODAY()-B48)/365.25)</f>
        <v>49</v>
      </c>
      <c r="D48" s="42" t="str">
        <f ca="1">INDEX({"15-20 ans";"20-30 ans";"30-45 ans";"45-55 ans";"55-60 ans";"60 ans et plus"},MATCH(Tableau1[[#This Row],[Ages]],{15;20;30;45;55;60},1))</f>
        <v>45-55 ans</v>
      </c>
      <c r="E48" s="47">
        <f ca="1">Tableau1[[#This Row],[Ages]]+3</f>
        <v>52</v>
      </c>
      <c r="F48" s="48" t="str">
        <f ca="1">INDEX({"15-20 ans";"20-30 ans";"30-45 ans";"45-55 ans";"55-60 ans";"60 ans et plus"},MATCH(Tableau1[[#This Row],[Age+3]],{15;20;30;45;55;60},1))</f>
        <v>45-55 ans</v>
      </c>
      <c r="G48" s="49">
        <f ca="1">Tableau1[[#This Row],[Ages]]+5</f>
        <v>54</v>
      </c>
      <c r="H48" s="46" t="str">
        <f ca="1">INDEX({"20-30 ans";"30-45 ans";"45-55 ans";"55-60 ans";"60 ans et plus"},MATCH(Tableau1[[#This Row],[Age+5]],{20;30;45;55;60},1))</f>
        <v>45-55 ans</v>
      </c>
      <c r="I48" s="91" t="s">
        <v>5</v>
      </c>
      <c r="J48" s="91" t="s">
        <v>74</v>
      </c>
      <c r="K48" s="91" t="s">
        <v>79</v>
      </c>
      <c r="L48" s="27"/>
    </row>
    <row r="49" spans="1:12">
      <c r="A49" s="88" t="s">
        <v>132</v>
      </c>
      <c r="B49" s="89">
        <v>26118</v>
      </c>
      <c r="C49" s="41">
        <f t="shared" ca="1" si="3"/>
        <v>42</v>
      </c>
      <c r="D49" s="42" t="str">
        <f ca="1">INDEX({"15-20 ans";"20-30 ans";"30-45 ans";"45-55 ans";"55-60 ans";"60 ans et plus"},MATCH(Tableau1[[#This Row],[Ages]],{15;20;30;45;55;60},1))</f>
        <v>30-45 ans</v>
      </c>
      <c r="E49" s="47">
        <f ca="1">Tableau1[[#This Row],[Ages]]+3</f>
        <v>45</v>
      </c>
      <c r="F49" s="48" t="str">
        <f ca="1">INDEX({"15-20 ans";"20-30 ans";"30-45 ans";"45-55 ans";"55-60 ans";"60 ans et plus"},MATCH(Tableau1[[#This Row],[Age+3]],{15;20;30;45;55;60},1))</f>
        <v>45-55 ans</v>
      </c>
      <c r="G49" s="49">
        <f ca="1">Tableau1[[#This Row],[Ages]]+5</f>
        <v>47</v>
      </c>
      <c r="H49" s="46" t="str">
        <f ca="1">INDEX({"20-30 ans";"30-45 ans";"45-55 ans";"55-60 ans";"60 ans et plus"},MATCH(Tableau1[[#This Row],[Age+5]],{20;30;45;55;60},1))</f>
        <v>45-55 ans</v>
      </c>
      <c r="I49" s="91" t="s">
        <v>5</v>
      </c>
      <c r="J49" s="91" t="s">
        <v>74</v>
      </c>
      <c r="K49" s="91" t="s">
        <v>80</v>
      </c>
      <c r="L49" s="27"/>
    </row>
    <row r="50" spans="1:12">
      <c r="A50" s="88" t="s">
        <v>133</v>
      </c>
      <c r="B50" s="89">
        <v>22793</v>
      </c>
      <c r="C50" s="41">
        <f t="shared" ca="1" si="3"/>
        <v>51</v>
      </c>
      <c r="D50" s="42" t="str">
        <f ca="1">INDEX({"15-20 ans";"20-30 ans";"30-45 ans";"45-55 ans";"55-60 ans";"60 ans et plus"},MATCH(Tableau1[[#This Row],[Ages]],{15;20;30;45;55;60},1))</f>
        <v>45-55 ans</v>
      </c>
      <c r="E50" s="47">
        <f ca="1">Tableau1[[#This Row],[Ages]]+3</f>
        <v>54</v>
      </c>
      <c r="F50" s="48" t="str">
        <f ca="1">INDEX({"15-20 ans";"20-30 ans";"30-45 ans";"45-55 ans";"55-60 ans";"60 ans et plus"},MATCH(Tableau1[[#This Row],[Age+3]],{15;20;30;45;55;60},1))</f>
        <v>45-55 ans</v>
      </c>
      <c r="G50" s="49">
        <f ca="1">Tableau1[[#This Row],[Ages]]+5</f>
        <v>56</v>
      </c>
      <c r="H50" s="46" t="str">
        <f ca="1">INDEX({"20-30 ans";"30-45 ans";"45-55 ans";"55-60 ans";"60 ans et plus"},MATCH(Tableau1[[#This Row],[Age+5]],{20;30;45;55;60},1))</f>
        <v>55-60 ans</v>
      </c>
      <c r="I50" s="91" t="s">
        <v>6</v>
      </c>
      <c r="J50" s="91" t="s">
        <v>74</v>
      </c>
      <c r="K50" s="91" t="s">
        <v>80</v>
      </c>
      <c r="L50" s="27"/>
    </row>
    <row r="51" spans="1:12">
      <c r="A51" s="88" t="s">
        <v>134</v>
      </c>
      <c r="B51" s="89">
        <v>29155</v>
      </c>
      <c r="C51" s="41">
        <f t="shared" ca="1" si="3"/>
        <v>33</v>
      </c>
      <c r="D51" s="42" t="str">
        <f ca="1">INDEX({"15-20 ans";"20-30 ans";"30-45 ans";"45-55 ans";"55-60 ans";"60 ans et plus"},MATCH(Tableau1[[#This Row],[Ages]],{15;20;30;45;55;60},1))</f>
        <v>30-45 ans</v>
      </c>
      <c r="E51" s="47">
        <f ca="1">Tableau1[[#This Row],[Ages]]+3</f>
        <v>36</v>
      </c>
      <c r="F51" s="48" t="str">
        <f ca="1">INDEX({"15-20 ans";"20-30 ans";"30-45 ans";"45-55 ans";"55-60 ans";"60 ans et plus"},MATCH(Tableau1[[#This Row],[Age+3]],{15;20;30;45;55;60},1))</f>
        <v>30-45 ans</v>
      </c>
      <c r="G51" s="49">
        <f ca="1">Tableau1[[#This Row],[Ages]]+5</f>
        <v>38</v>
      </c>
      <c r="H51" s="46" t="str">
        <f ca="1">INDEX({"20-30 ans";"30-45 ans";"45-55 ans";"55-60 ans";"60 ans et plus"},MATCH(Tableau1[[#This Row],[Age+5]],{20;30;45;55;60},1))</f>
        <v>30-45 ans</v>
      </c>
      <c r="I51" s="91" t="s">
        <v>5</v>
      </c>
      <c r="J51" s="91" t="s">
        <v>21</v>
      </c>
      <c r="K51" s="91" t="s">
        <v>80</v>
      </c>
      <c r="L51" s="27"/>
    </row>
    <row r="52" spans="1:12">
      <c r="A52" s="88" t="s">
        <v>135</v>
      </c>
      <c r="B52" s="89">
        <v>25568</v>
      </c>
      <c r="C52" s="41">
        <f t="shared" ca="1" si="3"/>
        <v>43</v>
      </c>
      <c r="D52" s="42" t="str">
        <f ca="1">INDEX({"15-20 ans";"20-30 ans";"30-45 ans";"45-55 ans";"55-60 ans";"60 ans et plus"},MATCH(Tableau1[[#This Row],[Ages]],{15;20;30;45;55;60},1))</f>
        <v>30-45 ans</v>
      </c>
      <c r="E52" s="47">
        <f ca="1">Tableau1[[#This Row],[Ages]]+3</f>
        <v>46</v>
      </c>
      <c r="F52" s="48" t="str">
        <f ca="1">INDEX({"15-20 ans";"20-30 ans";"30-45 ans";"45-55 ans";"55-60 ans";"60 ans et plus"},MATCH(Tableau1[[#This Row],[Age+3]],{15;20;30;45;55;60},1))</f>
        <v>45-55 ans</v>
      </c>
      <c r="G52" s="49">
        <f ca="1">Tableau1[[#This Row],[Ages]]+5</f>
        <v>48</v>
      </c>
      <c r="H52" s="46" t="str">
        <f ca="1">INDEX({"20-30 ans";"30-45 ans";"45-55 ans";"55-60 ans";"60 ans et plus"},MATCH(Tableau1[[#This Row],[Age+5]],{20;30;45;55;60},1))</f>
        <v>45-55 ans</v>
      </c>
      <c r="I52" s="91" t="s">
        <v>5</v>
      </c>
      <c r="J52" s="91" t="s">
        <v>21</v>
      </c>
      <c r="K52" s="91" t="s">
        <v>80</v>
      </c>
      <c r="L52" s="27"/>
    </row>
    <row r="53" spans="1:12">
      <c r="A53" s="88" t="s">
        <v>136</v>
      </c>
      <c r="B53" s="89">
        <v>25593</v>
      </c>
      <c r="C53" s="41">
        <f t="shared" ca="1" si="3"/>
        <v>43</v>
      </c>
      <c r="D53" s="42" t="str">
        <f ca="1">INDEX({"15-20 ans";"20-30 ans";"30-45 ans";"45-55 ans";"55-60 ans";"60 ans et plus"},MATCH(Tableau1[[#This Row],[Ages]],{15;20;30;45;55;60},1))</f>
        <v>30-45 ans</v>
      </c>
      <c r="E53" s="47">
        <f ca="1">Tableau1[[#This Row],[Ages]]+3</f>
        <v>46</v>
      </c>
      <c r="F53" s="48" t="str">
        <f ca="1">INDEX({"15-20 ans";"20-30 ans";"30-45 ans";"45-55 ans";"55-60 ans";"60 ans et plus"},MATCH(Tableau1[[#This Row],[Age+3]],{15;20;30;45;55;60},1))</f>
        <v>45-55 ans</v>
      </c>
      <c r="G53" s="49">
        <f ca="1">Tableau1[[#This Row],[Ages]]+5</f>
        <v>48</v>
      </c>
      <c r="H53" s="46" t="str">
        <f ca="1">INDEX({"20-30 ans";"30-45 ans";"45-55 ans";"55-60 ans";"60 ans et plus"},MATCH(Tableau1[[#This Row],[Age+5]],{20;30;45;55;60},1))</f>
        <v>45-55 ans</v>
      </c>
      <c r="I53" s="91" t="s">
        <v>5</v>
      </c>
      <c r="J53" s="91" t="s">
        <v>21</v>
      </c>
      <c r="K53" s="91" t="s">
        <v>80</v>
      </c>
      <c r="L53" s="27"/>
    </row>
    <row r="54" spans="1:12">
      <c r="A54" s="88" t="s">
        <v>137</v>
      </c>
      <c r="B54" s="89">
        <v>26949</v>
      </c>
      <c r="C54" s="41">
        <f t="shared" ca="1" si="3"/>
        <v>40</v>
      </c>
      <c r="D54" s="42" t="str">
        <f ca="1">INDEX({"15-20 ans";"20-30 ans";"30-45 ans";"45-55 ans";"55-60 ans";"60 ans et plus"},MATCH(Tableau1[[#This Row],[Ages]],{15;20;30;45;55;60},1))</f>
        <v>30-45 ans</v>
      </c>
      <c r="E54" s="47">
        <f ca="1">Tableau1[[#This Row],[Ages]]+3</f>
        <v>43</v>
      </c>
      <c r="F54" s="48" t="str">
        <f ca="1">INDEX({"15-20 ans";"20-30 ans";"30-45 ans";"45-55 ans";"55-60 ans";"60 ans et plus"},MATCH(Tableau1[[#This Row],[Age+3]],{15;20;30;45;55;60},1))</f>
        <v>30-45 ans</v>
      </c>
      <c r="G54" s="49">
        <f ca="1">Tableau1[[#This Row],[Ages]]+5</f>
        <v>45</v>
      </c>
      <c r="H54" s="46" t="str">
        <f ca="1">INDEX({"20-30 ans";"30-45 ans";"45-55 ans";"55-60 ans";"60 ans et plus"},MATCH(Tableau1[[#This Row],[Age+5]],{20;30;45;55;60},1))</f>
        <v>45-55 ans</v>
      </c>
      <c r="I54" s="91" t="s">
        <v>6</v>
      </c>
      <c r="J54" s="91" t="s">
        <v>21</v>
      </c>
      <c r="K54" s="91" t="s">
        <v>80</v>
      </c>
      <c r="L54" s="27"/>
    </row>
    <row r="55" spans="1:12">
      <c r="A55" s="88" t="s">
        <v>138</v>
      </c>
      <c r="B55" s="89">
        <v>23272</v>
      </c>
      <c r="C55" s="41">
        <f t="shared" ca="1" si="3"/>
        <v>50</v>
      </c>
      <c r="D55" s="42" t="str">
        <f ca="1">INDEX({"15-20 ans";"20-30 ans";"30-45 ans";"45-55 ans";"55-60 ans";"60 ans et plus"},MATCH(Tableau1[[#This Row],[Ages]],{15;20;30;45;55;60},1))</f>
        <v>45-55 ans</v>
      </c>
      <c r="E55" s="47">
        <f ca="1">Tableau1[[#This Row],[Ages]]+3</f>
        <v>53</v>
      </c>
      <c r="F55" s="48" t="str">
        <f ca="1">INDEX({"15-20 ans";"20-30 ans";"30-45 ans";"45-55 ans";"55-60 ans";"60 ans et plus"},MATCH(Tableau1[[#This Row],[Age+3]],{15;20;30;45;55;60},1))</f>
        <v>45-55 ans</v>
      </c>
      <c r="G55" s="49">
        <f ca="1">Tableau1[[#This Row],[Ages]]+5</f>
        <v>55</v>
      </c>
      <c r="H55" s="46" t="str">
        <f ca="1">INDEX({"20-30 ans";"30-45 ans";"45-55 ans";"55-60 ans";"60 ans et plus"},MATCH(Tableau1[[#This Row],[Age+5]],{20;30;45;55;60},1))</f>
        <v>55-60 ans</v>
      </c>
      <c r="I55" s="91" t="s">
        <v>5</v>
      </c>
      <c r="J55" s="91" t="s">
        <v>77</v>
      </c>
      <c r="K55" s="91" t="s">
        <v>81</v>
      </c>
      <c r="L55" s="27"/>
    </row>
    <row r="56" spans="1:12">
      <c r="A56" s="88" t="s">
        <v>139</v>
      </c>
      <c r="B56" s="89">
        <v>25800</v>
      </c>
      <c r="C56" s="41">
        <f t="shared" ca="1" si="3"/>
        <v>43</v>
      </c>
      <c r="D56" s="42" t="str">
        <f ca="1">INDEX({"15-20 ans";"20-30 ans";"30-45 ans";"45-55 ans";"55-60 ans";"60 ans et plus"},MATCH(Tableau1[[#This Row],[Ages]],{15;20;30;45;55;60},1))</f>
        <v>30-45 ans</v>
      </c>
      <c r="E56" s="47">
        <f ca="1">Tableau1[[#This Row],[Ages]]+3</f>
        <v>46</v>
      </c>
      <c r="F56" s="48" t="str">
        <f ca="1">INDEX({"15-20 ans";"20-30 ans";"30-45 ans";"45-55 ans";"55-60 ans";"60 ans et plus"},MATCH(Tableau1[[#This Row],[Age+3]],{15;20;30;45;55;60},1))</f>
        <v>45-55 ans</v>
      </c>
      <c r="G56" s="49">
        <f ca="1">Tableau1[[#This Row],[Ages]]+5</f>
        <v>48</v>
      </c>
      <c r="H56" s="46" t="str">
        <f ca="1">INDEX({"20-30 ans";"30-45 ans";"45-55 ans";"55-60 ans";"60 ans et plus"},MATCH(Tableau1[[#This Row],[Age+5]],{20;30;45;55;60},1))</f>
        <v>45-55 ans</v>
      </c>
      <c r="I56" s="91" t="s">
        <v>5</v>
      </c>
      <c r="J56" s="91" t="s">
        <v>78</v>
      </c>
      <c r="K56" s="91" t="s">
        <v>81</v>
      </c>
      <c r="L56" s="27"/>
    </row>
    <row r="57" spans="1:12">
      <c r="A57" s="88" t="s">
        <v>140</v>
      </c>
      <c r="B57" s="90">
        <v>32020</v>
      </c>
      <c r="C57" s="41">
        <f t="shared" ca="1" si="3"/>
        <v>26</v>
      </c>
      <c r="D57" s="42" t="str">
        <f ca="1">INDEX({"15-20 ans";"20-30 ans";"30-45 ans";"45-55 ans";"55-60 ans";"60 ans et plus"},MATCH(Tableau1[[#This Row],[Ages]],{15;20;30;45;55;60},1))</f>
        <v>20-30 ans</v>
      </c>
      <c r="E57" s="47">
        <f ca="1">Tableau1[[#This Row],[Ages]]+3</f>
        <v>29</v>
      </c>
      <c r="F57" s="48" t="str">
        <f ca="1">INDEX({"15-20 ans";"20-30 ans";"30-45 ans";"45-55 ans";"55-60 ans";"60 ans et plus"},MATCH(Tableau1[[#This Row],[Age+3]],{15;20;30;45;55;60},1))</f>
        <v>20-30 ans</v>
      </c>
      <c r="G57" s="49">
        <f ca="1">Tableau1[[#This Row],[Ages]]+5</f>
        <v>31</v>
      </c>
      <c r="H57" s="46" t="str">
        <f ca="1">INDEX({"20-30 ans";"30-45 ans";"45-55 ans";"55-60 ans";"60 ans et plus"},MATCH(Tableau1[[#This Row],[Age+5]],{20;30;45;55;60},1))</f>
        <v>30-45 ans</v>
      </c>
      <c r="I57" s="91" t="s">
        <v>5</v>
      </c>
      <c r="J57" s="91" t="s">
        <v>78</v>
      </c>
      <c r="K57" s="91" t="s">
        <v>81</v>
      </c>
      <c r="L57" s="27"/>
    </row>
    <row r="58" spans="1:12">
      <c r="A58" s="88" t="s">
        <v>141</v>
      </c>
      <c r="B58" s="90">
        <v>29371</v>
      </c>
      <c r="C58" s="41">
        <f t="shared" ca="1" si="3"/>
        <v>33</v>
      </c>
      <c r="D58" s="42" t="str">
        <f ca="1">INDEX({"15-20 ans";"20-30 ans";"30-45 ans";"45-55 ans";"55-60 ans";"60 ans et plus"},MATCH(Tableau1[[#This Row],[Ages]],{15;20;30;45;55;60},1))</f>
        <v>30-45 ans</v>
      </c>
      <c r="E58" s="47">
        <f ca="1">Tableau1[[#This Row],[Ages]]+3</f>
        <v>36</v>
      </c>
      <c r="F58" s="48" t="str">
        <f ca="1">INDEX({"15-20 ans";"20-30 ans";"30-45 ans";"45-55 ans";"55-60 ans";"60 ans et plus"},MATCH(Tableau1[[#This Row],[Age+3]],{15;20;30;45;55;60},1))</f>
        <v>30-45 ans</v>
      </c>
      <c r="G58" s="49">
        <f ca="1">Tableau1[[#This Row],[Ages]]+5</f>
        <v>38</v>
      </c>
      <c r="H58" s="46" t="str">
        <f ca="1">INDEX({"20-30 ans";"30-45 ans";"45-55 ans";"55-60 ans";"60 ans et plus"},MATCH(Tableau1[[#This Row],[Age+5]],{20;30;45;55;60},1))</f>
        <v>30-45 ans</v>
      </c>
      <c r="I58" s="92" t="s">
        <v>6</v>
      </c>
      <c r="J58" s="91" t="s">
        <v>78</v>
      </c>
      <c r="K58" s="91" t="s">
        <v>81</v>
      </c>
      <c r="L58" s="27"/>
    </row>
    <row r="59" spans="1:12">
      <c r="A59" s="88" t="s">
        <v>142</v>
      </c>
      <c r="B59" s="90">
        <v>34850</v>
      </c>
      <c r="C59" s="41">
        <f t="shared" ca="1" si="3"/>
        <v>18</v>
      </c>
      <c r="D59" s="42" t="str">
        <f ca="1">INDEX({"15-20 ans";"20-30 ans";"30-45 ans";"45-55 ans";"55-60 ans";"60 ans et plus"},MATCH(Tableau1[[#This Row],[Ages]],{15;20;30;45;55;60},1))</f>
        <v>15-20 ans</v>
      </c>
      <c r="E59" s="47">
        <f ca="1">Tableau1[[#This Row],[Ages]]+3</f>
        <v>21</v>
      </c>
      <c r="F59" s="48" t="str">
        <f ca="1">INDEX({"15-20 ans";"20-30 ans";"30-45 ans";"45-55 ans";"55-60 ans";"60 ans et plus"},MATCH(Tableau1[[#This Row],[Age+3]],{15;20;30;45;55;60},1))</f>
        <v>20-30 ans</v>
      </c>
      <c r="G59" s="49">
        <f ca="1">Tableau1[[#This Row],[Ages]]+5</f>
        <v>23</v>
      </c>
      <c r="H59" s="46" t="str">
        <f ca="1">INDEX({"20-30 ans";"30-45 ans";"45-55 ans";"55-60 ans";"60 ans et plus"},MATCH(Tableau1[[#This Row],[Age+5]],{20;30;45;55;60},1))</f>
        <v>20-30 ans</v>
      </c>
      <c r="I59" s="92" t="s">
        <v>6</v>
      </c>
      <c r="J59" s="91" t="s">
        <v>21</v>
      </c>
      <c r="K59" s="91" t="s">
        <v>79</v>
      </c>
      <c r="L59" s="27"/>
    </row>
    <row r="60" spans="1:12">
      <c r="A60" s="24"/>
      <c r="B60" s="26"/>
      <c r="C60" s="41">
        <f t="shared" ca="1" si="3"/>
        <v>113</v>
      </c>
      <c r="D60" s="42" t="str">
        <f ca="1">INDEX({"15-20 ans";"20-30 ans";"30-45 ans";"45-55 ans";"55-60 ans";"60 ans et plus"},MATCH(Tableau1[[#This Row],[Ages]],{15;20;30;45;55;60},1))</f>
        <v>60 ans et plus</v>
      </c>
      <c r="E60" s="47">
        <f ca="1">Tableau1[[#This Row],[Ages]]+3</f>
        <v>116</v>
      </c>
      <c r="F60" s="48" t="str">
        <f ca="1">INDEX({"15-20 ans";"20-30 ans";"30-45 ans";"45-55 ans";"55-60 ans";"60 ans et plus"},MATCH(Tableau1[[#This Row],[Age+3]],{15;20;30;45;55;60},1))</f>
        <v>60 ans et plus</v>
      </c>
      <c r="G60" s="49">
        <f ca="1">Tableau1[[#This Row],[Ages]]+5</f>
        <v>118</v>
      </c>
      <c r="H60" s="46" t="str">
        <f ca="1">INDEX({"20-30 ans";"30-45 ans";"45-55 ans";"55-60 ans";"60 ans et plus"},MATCH(Tableau1[[#This Row],[Age+5]],{20;30;45;55;60},1))</f>
        <v>60 ans et plus</v>
      </c>
      <c r="I60" s="29"/>
      <c r="J60" s="27"/>
      <c r="K60" s="27"/>
      <c r="L60" s="27"/>
    </row>
    <row r="61" spans="1:12">
      <c r="A61" s="24"/>
      <c r="B61" s="26"/>
      <c r="C61" s="41">
        <f t="shared" ca="1" si="3"/>
        <v>113</v>
      </c>
      <c r="D61" s="42" t="str">
        <f ca="1">INDEX({"15-20 ans";"20-30 ans";"30-45 ans";"45-55 ans";"55-60 ans";"60 ans et plus"},MATCH(Tableau1[[#This Row],[Ages]],{15;20;30;45;55;60},1))</f>
        <v>60 ans et plus</v>
      </c>
      <c r="E61" s="47">
        <f ca="1">Tableau1[[#This Row],[Ages]]+3</f>
        <v>116</v>
      </c>
      <c r="F61" s="48" t="str">
        <f ca="1">INDEX({"15-20 ans";"20-30 ans";"30-45 ans";"45-55 ans";"55-60 ans";"60 ans et plus"},MATCH(Tableau1[[#This Row],[Age+3]],{15;20;30;45;55;60},1))</f>
        <v>60 ans et plus</v>
      </c>
      <c r="G61" s="49">
        <f ca="1">Tableau1[[#This Row],[Ages]]+5</f>
        <v>118</v>
      </c>
      <c r="H61" s="46" t="str">
        <f ca="1">INDEX({"20-30 ans";"30-45 ans";"45-55 ans";"55-60 ans";"60 ans et plus"},MATCH(Tableau1[[#This Row],[Age+5]],{20;30;45;55;60},1))</f>
        <v>60 ans et plus</v>
      </c>
      <c r="I61" s="29"/>
      <c r="J61" s="27"/>
      <c r="K61" s="27"/>
      <c r="L61" s="27"/>
    </row>
    <row r="62" spans="1:12">
      <c r="A62" s="24"/>
      <c r="B62" s="26"/>
      <c r="C62" s="41">
        <f ca="1">INT((TODAY()-B62)/365.25)</f>
        <v>113</v>
      </c>
      <c r="D62" s="42" t="str">
        <f ca="1">INDEX({"15-20 ans";"20-30 ans";"30-45 ans";"45-55 ans";"55-60 ans";"60 ans et plus"},MATCH(Tableau1[[#This Row],[Ages]],{15;20;30;45;55;60},1))</f>
        <v>60 ans et plus</v>
      </c>
      <c r="E62" s="47">
        <f ca="1">Tableau1[[#This Row],[Ages]]+3</f>
        <v>116</v>
      </c>
      <c r="F62" s="48" t="str">
        <f ca="1">INDEX({"15-20 ans";"20-30 ans";"30-45 ans";"45-55 ans";"55-60 ans";"60 ans et plus"},MATCH(Tableau1[[#This Row],[Age+3]],{15;20;30;45;55;60},1))</f>
        <v>60 ans et plus</v>
      </c>
      <c r="G62" s="49">
        <f ca="1">Tableau1[[#This Row],[Ages]]+5</f>
        <v>118</v>
      </c>
      <c r="H62" s="46" t="str">
        <f ca="1">INDEX({"20-30 ans";"30-45 ans";"45-55 ans";"55-60 ans";"60 ans et plus"},MATCH(Tableau1[[#This Row],[Age+5]],{20;30;45;55;60},1))</f>
        <v>60 ans et plus</v>
      </c>
      <c r="I62" s="29"/>
      <c r="J62" s="27"/>
      <c r="K62" s="27"/>
      <c r="L62" s="27"/>
    </row>
    <row r="63" spans="1:12">
      <c r="A63" s="24"/>
      <c r="B63" s="26"/>
      <c r="C63" s="41">
        <f ca="1">INT((TODAY()-B63)/365.25)</f>
        <v>113</v>
      </c>
      <c r="D63" s="42" t="str">
        <f ca="1">INDEX({"15-20 ans";"20-30 ans";"30-45 ans";"45-55 ans";"55-60 ans";"60 ans et plus"},MATCH(Tableau1[[#This Row],[Ages]],{15;20;30;45;55;60},1))</f>
        <v>60 ans et plus</v>
      </c>
      <c r="E63" s="47">
        <f ca="1">Tableau1[[#This Row],[Ages]]+3</f>
        <v>116</v>
      </c>
      <c r="F63" s="48" t="str">
        <f ca="1">INDEX({"15-20 ans";"20-30 ans";"30-45 ans";"45-55 ans";"55-60 ans";"60 ans et plus"},MATCH(Tableau1[[#This Row],[Age+3]],{15;20;30;45;55;60},1))</f>
        <v>60 ans et plus</v>
      </c>
      <c r="G63" s="49">
        <f ca="1">Tableau1[[#This Row],[Ages]]+5</f>
        <v>118</v>
      </c>
      <c r="H63" s="46" t="str">
        <f ca="1">INDEX({"20-30 ans";"30-45 ans";"45-55 ans";"55-60 ans";"60 ans et plus"},MATCH(Tableau1[[#This Row],[Age+5]],{20;30;45;55;60},1))</f>
        <v>60 ans et plus</v>
      </c>
      <c r="I63" s="29"/>
      <c r="J63" s="27"/>
      <c r="K63" s="27"/>
      <c r="L63" s="27"/>
    </row>
    <row r="64" spans="1:12">
      <c r="A64" s="24"/>
      <c r="B64" s="26"/>
      <c r="C64" s="41">
        <f ca="1">INT((TODAY()-B64)/365.25)</f>
        <v>113</v>
      </c>
      <c r="D64" s="42" t="str">
        <f ca="1">INDEX({"15-20 ans";"20-30 ans";"30-45 ans";"45-55 ans";"55-60 ans";"60 ans et plus"},MATCH(Tableau1[[#This Row],[Ages]],{15;20;30;45;55;60},1))</f>
        <v>60 ans et plus</v>
      </c>
      <c r="E64" s="47">
        <f ca="1">Tableau1[[#This Row],[Ages]]+3</f>
        <v>116</v>
      </c>
      <c r="F64" s="48" t="str">
        <f ca="1">INDEX({"15-20 ans";"20-30 ans";"30-45 ans";"45-55 ans";"55-60 ans";"60 ans et plus"},MATCH(Tableau1[[#This Row],[Age+3]],{15;20;30;45;55;60},1))</f>
        <v>60 ans et plus</v>
      </c>
      <c r="G64" s="49">
        <f ca="1">Tableau1[[#This Row],[Ages]]+5</f>
        <v>118</v>
      </c>
      <c r="H64" s="46" t="str">
        <f ca="1">INDEX({"20-30 ans";"30-45 ans";"45-55 ans";"55-60 ans";"60 ans et plus"},MATCH(Tableau1[[#This Row],[Age+5]],{20;30;45;55;60},1))</f>
        <v>60 ans et plus</v>
      </c>
      <c r="I64" s="29"/>
      <c r="J64" s="27"/>
      <c r="K64" s="27"/>
      <c r="L64" s="27"/>
    </row>
    <row r="65" spans="1:12">
      <c r="A65" s="24"/>
      <c r="B65" s="26"/>
      <c r="C65" s="41">
        <f ca="1">INT((TODAY()-B65)/365.25)</f>
        <v>113</v>
      </c>
      <c r="D65" s="42" t="str">
        <f ca="1">INDEX({"15-20 ans";"20-30 ans";"30-45 ans";"45-55 ans";"55-60 ans";"60 ans et plus"},MATCH(Tableau1[[#This Row],[Ages]],{15;20;30;45;55;60},1))</f>
        <v>60 ans et plus</v>
      </c>
      <c r="E65" s="47">
        <f ca="1">Tableau1[[#This Row],[Ages]]+3</f>
        <v>116</v>
      </c>
      <c r="F65" s="48" t="str">
        <f ca="1">INDEX({"15-20 ans";"20-30 ans";"30-45 ans";"45-55 ans";"55-60 ans";"60 ans et plus"},MATCH(Tableau1[[#This Row],[Age+3]],{15;20;30;45;55;60},1))</f>
        <v>60 ans et plus</v>
      </c>
      <c r="G65" s="49">
        <f ca="1">Tableau1[[#This Row],[Ages]]+5</f>
        <v>118</v>
      </c>
      <c r="H65" s="46" t="str">
        <f ca="1">INDEX({"20-30 ans";"30-45 ans";"45-55 ans";"55-60 ans";"60 ans et plus"},MATCH(Tableau1[[#This Row],[Age+5]],{20;30;45;55;60},1))</f>
        <v>60 ans et plus</v>
      </c>
      <c r="I65" s="29"/>
      <c r="J65" s="27"/>
      <c r="K65" s="27"/>
      <c r="L65" s="27"/>
    </row>
    <row r="66" spans="1:12">
      <c r="A66" s="24"/>
      <c r="B66" s="26"/>
      <c r="C66" s="41">
        <f ca="1">INT((TODAY()-B66)/365.25)</f>
        <v>113</v>
      </c>
      <c r="D66" s="42" t="str">
        <f ca="1">INDEX({"15-20 ans";"20-30 ans";"30-45 ans";"45-55 ans";"55-60 ans";"60 ans et plus"},MATCH(Tableau1[[#This Row],[Ages]],{15;20;30;45;55;60},1))</f>
        <v>60 ans et plus</v>
      </c>
      <c r="E66" s="47">
        <f ca="1">Tableau1[[#This Row],[Ages]]+3</f>
        <v>116</v>
      </c>
      <c r="F66" s="48" t="str">
        <f ca="1">INDEX({"15-20 ans";"20-30 ans";"30-45 ans";"45-55 ans";"55-60 ans";"60 ans et plus"},MATCH(Tableau1[[#This Row],[Age+3]],{15;20;30;45;55;60},1))</f>
        <v>60 ans et plus</v>
      </c>
      <c r="G66" s="49">
        <f ca="1">Tableau1[[#This Row],[Ages]]+5</f>
        <v>118</v>
      </c>
      <c r="H66" s="46" t="str">
        <f ca="1">INDEX({"20-30 ans";"30-45 ans";"45-55 ans";"55-60 ans";"60 ans et plus"},MATCH(Tableau1[[#This Row],[Age+5]],{20;30;45;55;60},1))</f>
        <v>60 ans et plus</v>
      </c>
      <c r="I66" s="29"/>
      <c r="J66" s="27"/>
      <c r="K66" s="27"/>
      <c r="L66" s="27"/>
    </row>
    <row r="67" spans="1:12">
      <c r="A67" s="24"/>
      <c r="B67" s="26"/>
      <c r="C67" s="41">
        <f ca="1">INT((TODAY()-B67)/365.25)</f>
        <v>113</v>
      </c>
      <c r="D67" s="42" t="str">
        <f ca="1">INDEX({"15-20 ans";"20-30 ans";"30-45 ans";"45-55 ans";"55-60 ans";"60 ans et plus"},MATCH(Tableau1[[#This Row],[Ages]],{15;20;30;45;55;60},1))</f>
        <v>60 ans et plus</v>
      </c>
      <c r="E67" s="47">
        <f ca="1">Tableau1[[#This Row],[Ages]]+3</f>
        <v>116</v>
      </c>
      <c r="F67" s="48" t="str">
        <f ca="1">INDEX({"15-20 ans";"20-30 ans";"30-45 ans";"45-55 ans";"55-60 ans";"60 ans et plus"},MATCH(Tableau1[[#This Row],[Age+3]],{15;20;30;45;55;60},1))</f>
        <v>60 ans et plus</v>
      </c>
      <c r="G67" s="49">
        <f ca="1">Tableau1[[#This Row],[Ages]]+5</f>
        <v>118</v>
      </c>
      <c r="H67" s="46" t="str">
        <f ca="1">INDEX({"20-30 ans";"30-45 ans";"45-55 ans";"55-60 ans";"60 ans et plus"},MATCH(Tableau1[[#This Row],[Age+5]],{20;30;45;55;60},1))</f>
        <v>60 ans et plus</v>
      </c>
      <c r="I67" s="29"/>
      <c r="J67" s="27"/>
      <c r="K67" s="27"/>
      <c r="L67" s="27"/>
    </row>
    <row r="68" spans="1:12">
      <c r="A68" s="24"/>
      <c r="B68" s="26"/>
      <c r="C68" s="41">
        <f ca="1">INT((TODAY()-B68)/365.25)</f>
        <v>113</v>
      </c>
      <c r="D68" s="42" t="str">
        <f ca="1">INDEX({"15-20 ans";"20-30 ans";"30-45 ans";"45-55 ans";"55-60 ans";"60 ans et plus"},MATCH(Tableau1[[#This Row],[Ages]],{15;20;30;45;55;60},1))</f>
        <v>60 ans et plus</v>
      </c>
      <c r="E68" s="47">
        <f ca="1">Tableau1[[#This Row],[Ages]]+3</f>
        <v>116</v>
      </c>
      <c r="F68" s="48" t="str">
        <f ca="1">INDEX({"15-20 ans";"20-30 ans";"30-45 ans";"45-55 ans";"55-60 ans";"60 ans et plus"},MATCH(Tableau1[[#This Row],[Age+3]],{15;20;30;45;55;60},1))</f>
        <v>60 ans et plus</v>
      </c>
      <c r="G68" s="49">
        <f ca="1">Tableau1[[#This Row],[Ages]]+5</f>
        <v>118</v>
      </c>
      <c r="H68" s="46" t="str">
        <f ca="1">INDEX({"20-30 ans";"30-45 ans";"45-55 ans";"55-60 ans";"60 ans et plus"},MATCH(Tableau1[[#This Row],[Age+5]],{20;30;45;55;60},1))</f>
        <v>60 ans et plus</v>
      </c>
      <c r="I68" s="29"/>
      <c r="J68" s="27"/>
      <c r="K68" s="27"/>
      <c r="L68" s="27"/>
    </row>
    <row r="69" spans="1:12">
      <c r="A69" s="24"/>
      <c r="B69" s="26"/>
      <c r="C69" s="41">
        <f ca="1">INT((TODAY()-B69)/365.25)</f>
        <v>113</v>
      </c>
      <c r="D69" s="42" t="str">
        <f ca="1">INDEX({"15-20 ans";"20-30 ans";"30-45 ans";"45-55 ans";"55-60 ans";"60 ans et plus"},MATCH(Tableau1[[#This Row],[Ages]],{15;20;30;45;55;60},1))</f>
        <v>60 ans et plus</v>
      </c>
      <c r="E69" s="47">
        <f ca="1">Tableau1[[#This Row],[Ages]]+3</f>
        <v>116</v>
      </c>
      <c r="F69" s="48" t="str">
        <f ca="1">INDEX({"15-20 ans";"20-30 ans";"30-45 ans";"45-55 ans";"55-60 ans";"60 ans et plus"},MATCH(Tableau1[[#This Row],[Age+3]],{15;20;30;45;55;60},1))</f>
        <v>60 ans et plus</v>
      </c>
      <c r="G69" s="49">
        <f ca="1">Tableau1[[#This Row],[Ages]]+5</f>
        <v>118</v>
      </c>
      <c r="H69" s="46" t="str">
        <f ca="1">INDEX({"20-30 ans";"30-45 ans";"45-55 ans";"55-60 ans";"60 ans et plus"},MATCH(Tableau1[[#This Row],[Age+5]],{20;30;45;55;60},1))</f>
        <v>60 ans et plus</v>
      </c>
      <c r="I69" s="29"/>
      <c r="J69" s="27"/>
      <c r="K69" s="27"/>
      <c r="L69" s="27"/>
    </row>
    <row r="70" spans="1:12">
      <c r="A70" s="24"/>
      <c r="B70" s="26"/>
      <c r="C70" s="41">
        <f ca="1">INT((TODAY()-B70)/365.25)</f>
        <v>113</v>
      </c>
      <c r="D70" s="42" t="str">
        <f ca="1">INDEX({"15-20 ans";"20-30 ans";"30-45 ans";"45-55 ans";"55-60 ans";"60 ans et plus"},MATCH(Tableau1[[#This Row],[Ages]],{15;20;30;45;55;60},1))</f>
        <v>60 ans et plus</v>
      </c>
      <c r="E70" s="47">
        <f ca="1">Tableau1[[#This Row],[Ages]]+3</f>
        <v>116</v>
      </c>
      <c r="F70" s="48" t="str">
        <f ca="1">INDEX({"15-20 ans";"20-30 ans";"30-45 ans";"45-55 ans";"55-60 ans";"60 ans et plus"},MATCH(Tableau1[[#This Row],[Age+3]],{15;20;30;45;55;60},1))</f>
        <v>60 ans et plus</v>
      </c>
      <c r="G70" s="49">
        <f ca="1">Tableau1[[#This Row],[Ages]]+5</f>
        <v>118</v>
      </c>
      <c r="H70" s="46" t="str">
        <f ca="1">INDEX({"20-30 ans";"30-45 ans";"45-55 ans";"55-60 ans";"60 ans et plus"},MATCH(Tableau1[[#This Row],[Age+5]],{20;30;45;55;60},1))</f>
        <v>60 ans et plus</v>
      </c>
      <c r="I70" s="29"/>
      <c r="J70" s="27"/>
      <c r="K70" s="27"/>
      <c r="L70" s="27"/>
    </row>
    <row r="71" spans="1:12">
      <c r="A71" s="24"/>
      <c r="B71" s="26"/>
      <c r="C71" s="41">
        <f ca="1">INT((TODAY()-B71)/365.25)</f>
        <v>113</v>
      </c>
      <c r="D71" s="42" t="str">
        <f ca="1">INDEX({"15-20 ans";"20-30 ans";"30-45 ans";"45-55 ans";"55-60 ans";"60 ans et plus"},MATCH(Tableau1[[#This Row],[Ages]],{15;20;30;45;55;60},1))</f>
        <v>60 ans et plus</v>
      </c>
      <c r="E71" s="47">
        <f ca="1">Tableau1[[#This Row],[Ages]]+3</f>
        <v>116</v>
      </c>
      <c r="F71" s="48" t="str">
        <f ca="1">INDEX({"15-20 ans";"20-30 ans";"30-45 ans";"45-55 ans";"55-60 ans";"60 ans et plus"},MATCH(Tableau1[[#This Row],[Age+3]],{15;20;30;45;55;60},1))</f>
        <v>60 ans et plus</v>
      </c>
      <c r="G71" s="49">
        <f ca="1">Tableau1[[#This Row],[Ages]]+5</f>
        <v>118</v>
      </c>
      <c r="H71" s="46" t="str">
        <f ca="1">INDEX({"20-30 ans";"30-45 ans";"45-55 ans";"55-60 ans";"60 ans et plus"},MATCH(Tableau1[[#This Row],[Age+5]],{20;30;45;55;60},1))</f>
        <v>60 ans et plus</v>
      </c>
      <c r="I71" s="29"/>
      <c r="J71" s="27"/>
      <c r="K71" s="27"/>
      <c r="L71" s="27"/>
    </row>
    <row r="72" spans="1:12">
      <c r="A72" s="24"/>
      <c r="B72" s="26"/>
      <c r="C72" s="41">
        <f ca="1">INT((TODAY()-B72)/365.25)</f>
        <v>113</v>
      </c>
      <c r="D72" s="42" t="str">
        <f ca="1">INDEX({"15-20 ans";"20-30 ans";"30-45 ans";"45-55 ans";"55-60 ans";"60 ans et plus"},MATCH(Tableau1[[#This Row],[Ages]],{15;20;30;45;55;60},1))</f>
        <v>60 ans et plus</v>
      </c>
      <c r="E72" s="47">
        <f ca="1">Tableau1[[#This Row],[Ages]]+3</f>
        <v>116</v>
      </c>
      <c r="F72" s="48" t="str">
        <f ca="1">INDEX({"15-20 ans";"20-30 ans";"30-45 ans";"45-55 ans";"55-60 ans";"60 ans et plus"},MATCH(Tableau1[[#This Row],[Age+3]],{15;20;30;45;55;60},1))</f>
        <v>60 ans et plus</v>
      </c>
      <c r="G72" s="49">
        <f ca="1">Tableau1[[#This Row],[Ages]]+5</f>
        <v>118</v>
      </c>
      <c r="H72" s="46" t="str">
        <f ca="1">INDEX({"20-30 ans";"30-45 ans";"45-55 ans";"55-60 ans";"60 ans et plus"},MATCH(Tableau1[[#This Row],[Age+5]],{20;30;45;55;60},1))</f>
        <v>60 ans et plus</v>
      </c>
      <c r="I72" s="29"/>
      <c r="J72" s="27"/>
      <c r="K72" s="27"/>
      <c r="L72" s="27"/>
    </row>
    <row r="73" spans="1:12">
      <c r="A73" s="24"/>
      <c r="B73" s="26"/>
      <c r="C73" s="41">
        <f ca="1">INT((TODAY()-B73)/365.25)</f>
        <v>113</v>
      </c>
      <c r="D73" s="42" t="str">
        <f ca="1">INDEX({"15-20 ans";"20-30 ans";"30-45 ans";"45-55 ans";"55-60 ans";"60 ans et plus"},MATCH(Tableau1[[#This Row],[Ages]],{15;20;30;45;55;60},1))</f>
        <v>60 ans et plus</v>
      </c>
      <c r="E73" s="47">
        <f ca="1">Tableau1[[#This Row],[Ages]]+3</f>
        <v>116</v>
      </c>
      <c r="F73" s="48" t="str">
        <f ca="1">INDEX({"15-20 ans";"20-30 ans";"30-45 ans";"45-55 ans";"55-60 ans";"60 ans et plus"},MATCH(Tableau1[[#This Row],[Age+3]],{15;20;30;45;55;60},1))</f>
        <v>60 ans et plus</v>
      </c>
      <c r="G73" s="49">
        <f ca="1">Tableau1[[#This Row],[Ages]]+5</f>
        <v>118</v>
      </c>
      <c r="H73" s="46" t="str">
        <f ca="1">INDEX({"20-30 ans";"30-45 ans";"45-55 ans";"55-60 ans";"60 ans et plus"},MATCH(Tableau1[[#This Row],[Age+5]],{20;30;45;55;60},1))</f>
        <v>60 ans et plus</v>
      </c>
      <c r="I73" s="29"/>
      <c r="J73" s="27"/>
      <c r="K73" s="27"/>
      <c r="L73" s="27"/>
    </row>
    <row r="74" spans="1:12">
      <c r="A74" s="24"/>
      <c r="B74" s="26"/>
      <c r="C74" s="41">
        <f ca="1">INT((TODAY()-B74)/365.25)</f>
        <v>113</v>
      </c>
      <c r="D74" s="42" t="str">
        <f ca="1">INDEX({"15-20 ans";"20-30 ans";"30-45 ans";"45-55 ans";"55-60 ans";"60 ans et plus"},MATCH(Tableau1[[#This Row],[Ages]],{15;20;30;45;55;60},1))</f>
        <v>60 ans et plus</v>
      </c>
      <c r="E74" s="47">
        <f ca="1">Tableau1[[#This Row],[Ages]]+3</f>
        <v>116</v>
      </c>
      <c r="F74" s="48" t="str">
        <f ca="1">INDEX({"15-20 ans";"20-30 ans";"30-45 ans";"45-55 ans";"55-60 ans";"60 ans et plus"},MATCH(Tableau1[[#This Row],[Age+3]],{15;20;30;45;55;60},1))</f>
        <v>60 ans et plus</v>
      </c>
      <c r="G74" s="49">
        <f ca="1">Tableau1[[#This Row],[Ages]]+5</f>
        <v>118</v>
      </c>
      <c r="H74" s="46" t="str">
        <f ca="1">INDEX({"20-30 ans";"30-45 ans";"45-55 ans";"55-60 ans";"60 ans et plus"},MATCH(Tableau1[[#This Row],[Age+5]],{20;30;45;55;60},1))</f>
        <v>60 ans et plus</v>
      </c>
      <c r="I74" s="29"/>
      <c r="J74" s="27"/>
      <c r="K74" s="27"/>
      <c r="L74" s="27"/>
    </row>
    <row r="75" spans="1:12">
      <c r="A75" s="24"/>
      <c r="B75" s="26"/>
      <c r="C75" s="41">
        <f ca="1">INT((TODAY()-B75)/365.25)</f>
        <v>113</v>
      </c>
      <c r="D75" s="42" t="str">
        <f ca="1">INDEX({"15-20 ans";"20-30 ans";"30-45 ans";"45-55 ans";"55-60 ans";"60 ans et plus"},MATCH(Tableau1[[#This Row],[Ages]],{15;20;30;45;55;60},1))</f>
        <v>60 ans et plus</v>
      </c>
      <c r="E75" s="47">
        <f ca="1">Tableau1[[#This Row],[Ages]]+3</f>
        <v>116</v>
      </c>
      <c r="F75" s="48" t="str">
        <f ca="1">INDEX({"15-20 ans";"20-30 ans";"30-45 ans";"45-55 ans";"55-60 ans";"60 ans et plus"},MATCH(Tableau1[[#This Row],[Age+3]],{15;20;30;45;55;60},1))</f>
        <v>60 ans et plus</v>
      </c>
      <c r="G75" s="49">
        <f ca="1">Tableau1[[#This Row],[Ages]]+5</f>
        <v>118</v>
      </c>
      <c r="H75" s="46" t="str">
        <f ca="1">INDEX({"20-30 ans";"30-45 ans";"45-55 ans";"55-60 ans";"60 ans et plus"},MATCH(Tableau1[[#This Row],[Age+5]],{20;30;45;55;60},1))</f>
        <v>60 ans et plus</v>
      </c>
      <c r="I75" s="29"/>
      <c r="J75" s="27"/>
      <c r="K75" s="27"/>
      <c r="L75" s="27"/>
    </row>
    <row r="76" spans="1:12">
      <c r="A76" s="24"/>
      <c r="B76" s="26"/>
      <c r="C76" s="41">
        <f ca="1">INT((TODAY()-B76)/365.25)</f>
        <v>113</v>
      </c>
      <c r="D76" s="42" t="str">
        <f ca="1">INDEX({"15-20 ans";"20-30 ans";"30-45 ans";"45-55 ans";"55-60 ans";"60 ans et plus"},MATCH(Tableau1[[#This Row],[Ages]],{15;20;30;45;55;60},1))</f>
        <v>60 ans et plus</v>
      </c>
      <c r="E76" s="47">
        <f ca="1">Tableau1[[#This Row],[Ages]]+3</f>
        <v>116</v>
      </c>
      <c r="F76" s="48" t="str">
        <f ca="1">INDEX({"15-20 ans";"20-30 ans";"30-45 ans";"45-55 ans";"55-60 ans";"60 ans et plus"},MATCH(Tableau1[[#This Row],[Age+3]],{15;20;30;45;55;60},1))</f>
        <v>60 ans et plus</v>
      </c>
      <c r="G76" s="49">
        <f ca="1">Tableau1[[#This Row],[Ages]]+5</f>
        <v>118</v>
      </c>
      <c r="H76" s="46" t="str">
        <f ca="1">INDEX({"20-30 ans";"30-45 ans";"45-55 ans";"55-60 ans";"60 ans et plus"},MATCH(Tableau1[[#This Row],[Age+5]],{20;30;45;55;60},1))</f>
        <v>60 ans et plus</v>
      </c>
      <c r="I76" s="29"/>
      <c r="J76" s="27"/>
      <c r="K76" s="27"/>
      <c r="L76" s="27"/>
    </row>
    <row r="77" spans="1:12">
      <c r="A77" s="24"/>
      <c r="B77" s="26"/>
      <c r="C77" s="41">
        <f ca="1">INT((TODAY()-B77)/365.25)</f>
        <v>113</v>
      </c>
      <c r="D77" s="42" t="str">
        <f ca="1">INDEX({"15-20 ans";"20-30 ans";"30-45 ans";"45-55 ans";"55-60 ans";"60 ans et plus"},MATCH(Tableau1[[#This Row],[Ages]],{15;20;30;45;55;60},1))</f>
        <v>60 ans et plus</v>
      </c>
      <c r="E77" s="47">
        <f ca="1">Tableau1[[#This Row],[Ages]]+3</f>
        <v>116</v>
      </c>
      <c r="F77" s="48" t="str">
        <f ca="1">INDEX({"15-20 ans";"20-30 ans";"30-45 ans";"45-55 ans";"55-60 ans";"60 ans et plus"},MATCH(Tableau1[[#This Row],[Age+3]],{15;20;30;45;55;60},1))</f>
        <v>60 ans et plus</v>
      </c>
      <c r="G77" s="49">
        <f ca="1">Tableau1[[#This Row],[Ages]]+5</f>
        <v>118</v>
      </c>
      <c r="H77" s="46" t="str">
        <f ca="1">INDEX({"20-30 ans";"30-45 ans";"45-55 ans";"55-60 ans";"60 ans et plus"},MATCH(Tableau1[[#This Row],[Age+5]],{20;30;45;55;60},1))</f>
        <v>60 ans et plus</v>
      </c>
      <c r="I77" s="29"/>
      <c r="J77" s="27"/>
      <c r="K77" s="27"/>
      <c r="L77" s="27"/>
    </row>
    <row r="78" spans="1:12">
      <c r="A78" s="24"/>
      <c r="B78" s="26"/>
      <c r="C78" s="41">
        <f ca="1">INT((TODAY()-B78)/365.25)</f>
        <v>113</v>
      </c>
      <c r="D78" s="42" t="str">
        <f ca="1">INDEX({"15-20 ans";"20-30 ans";"30-45 ans";"45-55 ans";"55-60 ans";"60 ans et plus"},MATCH(Tableau1[[#This Row],[Ages]],{15;20;30;45;55;60},1))</f>
        <v>60 ans et plus</v>
      </c>
      <c r="E78" s="47">
        <f ca="1">Tableau1[[#This Row],[Ages]]+3</f>
        <v>116</v>
      </c>
      <c r="F78" s="48" t="str">
        <f ca="1">INDEX({"15-20 ans";"20-30 ans";"30-45 ans";"45-55 ans";"55-60 ans";"60 ans et plus"},MATCH(Tableau1[[#This Row],[Age+3]],{15;20;30;45;55;60},1))</f>
        <v>60 ans et plus</v>
      </c>
      <c r="G78" s="49">
        <f ca="1">Tableau1[[#This Row],[Ages]]+5</f>
        <v>118</v>
      </c>
      <c r="H78" s="46" t="str">
        <f ca="1">INDEX({"20-30 ans";"30-45 ans";"45-55 ans";"55-60 ans";"60 ans et plus"},MATCH(Tableau1[[#This Row],[Age+5]],{20;30;45;55;60},1))</f>
        <v>60 ans et plus</v>
      </c>
      <c r="I78" s="29"/>
      <c r="J78" s="27"/>
      <c r="K78" s="27"/>
      <c r="L78" s="27"/>
    </row>
    <row r="79" spans="1:12">
      <c r="A79" s="24"/>
      <c r="B79" s="26"/>
      <c r="C79" s="41">
        <f t="shared" ca="1" si="3"/>
        <v>113</v>
      </c>
      <c r="D79" s="42" t="str">
        <f ca="1">INDEX({"15-20 ans";"20-30 ans";"30-45 ans";"45-55 ans";"55-60 ans";"60 ans et plus"},MATCH(Tableau1[[#This Row],[Ages]],{15;20;30;45;55;60},1))</f>
        <v>60 ans et plus</v>
      </c>
      <c r="E79" s="47">
        <f ca="1">Tableau1[[#This Row],[Ages]]+3</f>
        <v>116</v>
      </c>
      <c r="F79" s="48" t="str">
        <f ca="1">INDEX({"15-20 ans";"20-30 ans";"30-45 ans";"45-55 ans";"55-60 ans";"60 ans et plus"},MATCH(Tableau1[[#This Row],[Age+3]],{15;20;30;45;55;60},1))</f>
        <v>60 ans et plus</v>
      </c>
      <c r="G79" s="49">
        <f ca="1">Tableau1[[#This Row],[Ages]]+5</f>
        <v>118</v>
      </c>
      <c r="H79" s="46" t="str">
        <f ca="1">INDEX({"20-30 ans";"30-45 ans";"45-55 ans";"55-60 ans";"60 ans et plus"},MATCH(Tableau1[[#This Row],[Age+5]],{20;30;45;55;60},1))</f>
        <v>60 ans et plus</v>
      </c>
      <c r="I79" s="29"/>
      <c r="J79" s="27"/>
      <c r="K79" s="27"/>
      <c r="L79" s="27"/>
    </row>
    <row r="80" spans="1:12">
      <c r="A80" s="24"/>
      <c r="B80" s="26"/>
      <c r="C80" s="41">
        <f t="shared" ca="1" si="3"/>
        <v>113</v>
      </c>
      <c r="D80" s="42" t="str">
        <f ca="1">INDEX({"15-20 ans";"20-30 ans";"30-45 ans";"45-55 ans";"55-60 ans";"60 ans et plus"},MATCH(Tableau1[[#This Row],[Ages]],{15;20;30;45;55;60},1))</f>
        <v>60 ans et plus</v>
      </c>
      <c r="E80" s="47">
        <f ca="1">Tableau1[[#This Row],[Ages]]+3</f>
        <v>116</v>
      </c>
      <c r="F80" s="48" t="str">
        <f ca="1">INDEX({"15-20 ans";"20-30 ans";"30-45 ans";"45-55 ans";"55-60 ans";"60 ans et plus"},MATCH(Tableau1[[#This Row],[Age+3]],{15;20;30;45;55;60},1))</f>
        <v>60 ans et plus</v>
      </c>
      <c r="G80" s="49">
        <f ca="1">Tableau1[[#This Row],[Ages]]+5</f>
        <v>118</v>
      </c>
      <c r="H80" s="46" t="str">
        <f ca="1">INDEX({"20-30 ans";"30-45 ans";"45-55 ans";"55-60 ans";"60 ans et plus"},MATCH(Tableau1[[#This Row],[Age+5]],{20;30;45;55;60},1))</f>
        <v>60 ans et plus</v>
      </c>
      <c r="I80" s="29"/>
      <c r="J80" s="27"/>
      <c r="K80" s="27"/>
      <c r="L80" s="27"/>
    </row>
    <row r="81" spans="1:12">
      <c r="A81" s="24"/>
      <c r="B81" s="26"/>
      <c r="C81" s="41">
        <f t="shared" ca="1" si="3"/>
        <v>113</v>
      </c>
      <c r="D81" s="42" t="str">
        <f ca="1">INDEX({"15-20 ans";"20-30 ans";"30-45 ans";"45-55 ans";"55-60 ans";"60 ans et plus"},MATCH(Tableau1[[#This Row],[Ages]],{15;20;30;45;55;60},1))</f>
        <v>60 ans et plus</v>
      </c>
      <c r="E81" s="47">
        <f ca="1">Tableau1[[#This Row],[Ages]]+3</f>
        <v>116</v>
      </c>
      <c r="F81" s="48" t="str">
        <f ca="1">INDEX({"15-20 ans";"20-30 ans";"30-45 ans";"45-55 ans";"55-60 ans";"60 ans et plus"},MATCH(Tableau1[[#This Row],[Age+3]],{15;20;30;45;55;60},1))</f>
        <v>60 ans et plus</v>
      </c>
      <c r="G81" s="49">
        <f ca="1">Tableau1[[#This Row],[Ages]]+5</f>
        <v>118</v>
      </c>
      <c r="H81" s="46" t="str">
        <f ca="1">INDEX({"20-30 ans";"30-45 ans";"45-55 ans";"55-60 ans";"60 ans et plus"},MATCH(Tableau1[[#This Row],[Age+5]],{20;30;45;55;60},1))</f>
        <v>60 ans et plus</v>
      </c>
      <c r="I81" s="29"/>
      <c r="J81" s="27"/>
      <c r="K81" s="27"/>
      <c r="L81" s="27"/>
    </row>
    <row r="82" spans="1:12">
      <c r="A82" s="24"/>
      <c r="B82" s="26"/>
      <c r="C82" s="41">
        <f t="shared" ca="1" si="3"/>
        <v>113</v>
      </c>
      <c r="D82" s="42" t="str">
        <f ca="1">INDEX({"15-20 ans";"20-30 ans";"30-45 ans";"45-55 ans";"55-60 ans";"60 ans et plus"},MATCH(Tableau1[[#This Row],[Ages]],{15;20;30;45;55;60},1))</f>
        <v>60 ans et plus</v>
      </c>
      <c r="E82" s="47">
        <f ca="1">Tableau1[[#This Row],[Ages]]+3</f>
        <v>116</v>
      </c>
      <c r="F82" s="48" t="str">
        <f ca="1">INDEX({"15-20 ans";"20-30 ans";"30-45 ans";"45-55 ans";"55-60 ans";"60 ans et plus"},MATCH(Tableau1[[#This Row],[Age+3]],{15;20;30;45;55;60},1))</f>
        <v>60 ans et plus</v>
      </c>
      <c r="G82" s="49">
        <f ca="1">Tableau1[[#This Row],[Ages]]+5</f>
        <v>118</v>
      </c>
      <c r="H82" s="46" t="str">
        <f ca="1">INDEX({"20-30 ans";"30-45 ans";"45-55 ans";"55-60 ans";"60 ans et plus"},MATCH(Tableau1[[#This Row],[Age+5]],{20;30;45;55;60},1))</f>
        <v>60 ans et plus</v>
      </c>
      <c r="I82" s="29"/>
      <c r="J82" s="27"/>
      <c r="K82" s="27"/>
      <c r="L82" s="27"/>
    </row>
    <row r="83" spans="1:12">
      <c r="A83" s="24"/>
      <c r="B83" s="26"/>
      <c r="C83" s="41">
        <f t="shared" ca="1" si="3"/>
        <v>113</v>
      </c>
      <c r="D83" s="42" t="str">
        <f ca="1">INDEX({"15-20 ans";"20-30 ans";"30-45 ans";"45-55 ans";"55-60 ans";"60 ans et plus"},MATCH(Tableau1[[#This Row],[Ages]],{15;20;30;45;55;60},1))</f>
        <v>60 ans et plus</v>
      </c>
      <c r="E83" s="47">
        <f ca="1">Tableau1[[#This Row],[Ages]]+3</f>
        <v>116</v>
      </c>
      <c r="F83" s="48" t="str">
        <f ca="1">INDEX({"15-20 ans";"20-30 ans";"30-45 ans";"45-55 ans";"55-60 ans";"60 ans et plus"},MATCH(Tableau1[[#This Row],[Age+3]],{15;20;30;45;55;60},1))</f>
        <v>60 ans et plus</v>
      </c>
      <c r="G83" s="49">
        <f ca="1">Tableau1[[#This Row],[Ages]]+5</f>
        <v>118</v>
      </c>
      <c r="H83" s="46" t="str">
        <f ca="1">INDEX({"20-30 ans";"30-45 ans";"45-55 ans";"55-60 ans";"60 ans et plus"},MATCH(Tableau1[[#This Row],[Age+5]],{20;30;45;55;60},1))</f>
        <v>60 ans et plus</v>
      </c>
      <c r="I83" s="29"/>
      <c r="J83" s="27"/>
      <c r="K83" s="27"/>
      <c r="L83" s="27"/>
    </row>
    <row r="84" spans="1:12">
      <c r="A84" s="24"/>
      <c r="B84" s="26"/>
      <c r="C84" s="41">
        <f t="shared" ca="1" si="3"/>
        <v>113</v>
      </c>
      <c r="D84" s="42" t="str">
        <f ca="1">INDEX({"15-20 ans";"20-30 ans";"30-45 ans";"45-55 ans";"55-60 ans";"60 ans et plus"},MATCH(Tableau1[[#This Row],[Ages]],{15;20;30;45;55;60},1))</f>
        <v>60 ans et plus</v>
      </c>
      <c r="E84" s="47">
        <f ca="1">Tableau1[[#This Row],[Ages]]+3</f>
        <v>116</v>
      </c>
      <c r="F84" s="48" t="str">
        <f ca="1">INDEX({"15-20 ans";"20-30 ans";"30-45 ans";"45-55 ans";"55-60 ans";"60 ans et plus"},MATCH(Tableau1[[#This Row],[Age+3]],{15;20;30;45;55;60},1))</f>
        <v>60 ans et plus</v>
      </c>
      <c r="G84" s="49">
        <f ca="1">Tableau1[[#This Row],[Ages]]+5</f>
        <v>118</v>
      </c>
      <c r="H84" s="46" t="str">
        <f ca="1">INDEX({"20-30 ans";"30-45 ans";"45-55 ans";"55-60 ans";"60 ans et plus"},MATCH(Tableau1[[#This Row],[Age+5]],{20;30;45;55;60},1))</f>
        <v>60 ans et plus</v>
      </c>
      <c r="I84" s="29"/>
      <c r="J84" s="27"/>
      <c r="K84" s="27"/>
      <c r="L84" s="27"/>
    </row>
    <row r="85" spans="1:12">
      <c r="A85" s="24"/>
      <c r="B85" s="26"/>
      <c r="C85" s="41">
        <f t="shared" ca="1" si="3"/>
        <v>113</v>
      </c>
      <c r="D85" s="42" t="str">
        <f ca="1">INDEX({"15-20 ans";"20-30 ans";"30-45 ans";"45-55 ans";"55-60 ans";"60 ans et plus"},MATCH(Tableau1[[#This Row],[Ages]],{15;20;30;45;55;60},1))</f>
        <v>60 ans et plus</v>
      </c>
      <c r="E85" s="47">
        <f ca="1">Tableau1[[#This Row],[Ages]]+3</f>
        <v>116</v>
      </c>
      <c r="F85" s="48" t="str">
        <f ca="1">INDEX({"15-20 ans";"20-30 ans";"30-45 ans";"45-55 ans";"55-60 ans";"60 ans et plus"},MATCH(Tableau1[[#This Row],[Age+3]],{15;20;30;45;55;60},1))</f>
        <v>60 ans et plus</v>
      </c>
      <c r="G85" s="49">
        <f ca="1">Tableau1[[#This Row],[Ages]]+5</f>
        <v>118</v>
      </c>
      <c r="H85" s="46" t="str">
        <f ca="1">INDEX({"20-30 ans";"30-45 ans";"45-55 ans";"55-60 ans";"60 ans et plus"},MATCH(Tableau1[[#This Row],[Age+5]],{20;30;45;55;60},1))</f>
        <v>60 ans et plus</v>
      </c>
      <c r="I85" s="29"/>
      <c r="J85" s="27"/>
      <c r="K85" s="27"/>
      <c r="L85" s="27"/>
    </row>
    <row r="86" spans="1:12">
      <c r="A86" s="24"/>
      <c r="B86" s="26"/>
      <c r="C86" s="41">
        <f t="shared" ca="1" si="3"/>
        <v>113</v>
      </c>
      <c r="D86" s="42" t="str">
        <f ca="1">INDEX({"15-20 ans";"20-30 ans";"30-45 ans";"45-55 ans";"55-60 ans";"60 ans et plus"},MATCH(Tableau1[[#This Row],[Ages]],{15;20;30;45;55;60},1))</f>
        <v>60 ans et plus</v>
      </c>
      <c r="E86" s="47">
        <f ca="1">Tableau1[[#This Row],[Ages]]+3</f>
        <v>116</v>
      </c>
      <c r="F86" s="48" t="str">
        <f ca="1">INDEX({"15-20 ans";"20-30 ans";"30-45 ans";"45-55 ans";"55-60 ans";"60 ans et plus"},MATCH(Tableau1[[#This Row],[Age+3]],{15;20;30;45;55;60},1))</f>
        <v>60 ans et plus</v>
      </c>
      <c r="G86" s="49">
        <f ca="1">Tableau1[[#This Row],[Ages]]+5</f>
        <v>118</v>
      </c>
      <c r="H86" s="46" t="str">
        <f ca="1">INDEX({"20-30 ans";"30-45 ans";"45-55 ans";"55-60 ans";"60 ans et plus"},MATCH(Tableau1[[#This Row],[Age+5]],{20;30;45;55;60},1))</f>
        <v>60 ans et plus</v>
      </c>
      <c r="I86" s="29"/>
      <c r="J86" s="27"/>
      <c r="K86" s="27"/>
      <c r="L86" s="27"/>
    </row>
    <row r="87" spans="1:12">
      <c r="A87" s="24"/>
      <c r="B87" s="26"/>
      <c r="C87" s="41">
        <f t="shared" ca="1" si="3"/>
        <v>113</v>
      </c>
      <c r="D87" s="42" t="str">
        <f ca="1">INDEX({"15-20 ans";"20-30 ans";"30-45 ans";"45-55 ans";"55-60 ans";"60 ans et plus"},MATCH(Tableau1[[#This Row],[Ages]],{15;20;30;45;55;60},1))</f>
        <v>60 ans et plus</v>
      </c>
      <c r="E87" s="47">
        <f ca="1">Tableau1[[#This Row],[Ages]]+3</f>
        <v>116</v>
      </c>
      <c r="F87" s="48" t="str">
        <f ca="1">INDEX({"15-20 ans";"20-30 ans";"30-45 ans";"45-55 ans";"55-60 ans";"60 ans et plus"},MATCH(Tableau1[[#This Row],[Age+3]],{15;20;30;45;55;60},1))</f>
        <v>60 ans et plus</v>
      </c>
      <c r="G87" s="49">
        <f ca="1">Tableau1[[#This Row],[Ages]]+5</f>
        <v>118</v>
      </c>
      <c r="H87" s="46" t="str">
        <f ca="1">INDEX({"20-30 ans";"30-45 ans";"45-55 ans";"55-60 ans";"60 ans et plus"},MATCH(Tableau1[[#This Row],[Age+5]],{20;30;45;55;60},1))</f>
        <v>60 ans et plus</v>
      </c>
      <c r="I87" s="29"/>
      <c r="J87" s="27"/>
      <c r="K87" s="27"/>
      <c r="L87" s="27"/>
    </row>
    <row r="88" spans="1:12">
      <c r="A88" s="24"/>
      <c r="B88" s="26"/>
      <c r="C88" s="41">
        <f t="shared" ca="1" si="3"/>
        <v>113</v>
      </c>
      <c r="D88" s="42" t="str">
        <f ca="1">INDEX({"15-20 ans";"20-30 ans";"30-45 ans";"45-55 ans";"55-60 ans";"60 ans et plus"},MATCH(Tableau1[[#This Row],[Ages]],{15;20;30;45;55;60},1))</f>
        <v>60 ans et plus</v>
      </c>
      <c r="E88" s="47">
        <f ca="1">Tableau1[[#This Row],[Ages]]+3</f>
        <v>116</v>
      </c>
      <c r="F88" s="48" t="str">
        <f ca="1">INDEX({"15-20 ans";"20-30 ans";"30-45 ans";"45-55 ans";"55-60 ans";"60 ans et plus"},MATCH(Tableau1[[#This Row],[Age+3]],{15;20;30;45;55;60},1))</f>
        <v>60 ans et plus</v>
      </c>
      <c r="G88" s="49">
        <f ca="1">Tableau1[[#This Row],[Ages]]+5</f>
        <v>118</v>
      </c>
      <c r="H88" s="46" t="str">
        <f ca="1">INDEX({"20-30 ans";"30-45 ans";"45-55 ans";"55-60 ans";"60 ans et plus"},MATCH(Tableau1[[#This Row],[Age+5]],{20;30;45;55;60},1))</f>
        <v>60 ans et plus</v>
      </c>
      <c r="I88" s="29"/>
      <c r="J88" s="27"/>
      <c r="K88" s="27"/>
      <c r="L88" s="27"/>
    </row>
    <row r="89" spans="1:12">
      <c r="A89" s="24"/>
      <c r="B89" s="26"/>
      <c r="C89" s="41">
        <f t="shared" ca="1" si="3"/>
        <v>113</v>
      </c>
      <c r="D89" s="42" t="str">
        <f ca="1">INDEX({"15-20 ans";"20-30 ans";"30-45 ans";"45-55 ans";"55-60 ans";"60 ans et plus"},MATCH(Tableau1[[#This Row],[Ages]],{15;20;30;45;55;60},1))</f>
        <v>60 ans et plus</v>
      </c>
      <c r="E89" s="47">
        <f ca="1">Tableau1[[#This Row],[Ages]]+3</f>
        <v>116</v>
      </c>
      <c r="F89" s="48" t="str">
        <f ca="1">INDEX({"15-20 ans";"20-30 ans";"30-45 ans";"45-55 ans";"55-60 ans";"60 ans et plus"},MATCH(Tableau1[[#This Row],[Age+3]],{15;20;30;45;55;60},1))</f>
        <v>60 ans et plus</v>
      </c>
      <c r="G89" s="49">
        <f ca="1">Tableau1[[#This Row],[Ages]]+5</f>
        <v>118</v>
      </c>
      <c r="H89" s="46" t="str">
        <f ca="1">INDEX({"20-30 ans";"30-45 ans";"45-55 ans";"55-60 ans";"60 ans et plus"},MATCH(Tableau1[[#This Row],[Age+5]],{20;30;45;55;60},1))</f>
        <v>60 ans et plus</v>
      </c>
      <c r="I89" s="29"/>
      <c r="J89" s="27"/>
      <c r="K89" s="27"/>
      <c r="L89" s="27"/>
    </row>
    <row r="90" spans="1:12">
      <c r="A90" s="24"/>
      <c r="B90" s="26"/>
      <c r="C90" s="41">
        <f t="shared" ca="1" si="3"/>
        <v>113</v>
      </c>
      <c r="D90" s="42" t="str">
        <f ca="1">INDEX({"15-20 ans";"20-30 ans";"30-45 ans";"45-55 ans";"55-60 ans";"60 ans et plus"},MATCH(Tableau1[[#This Row],[Ages]],{15;20;30;45;55;60},1))</f>
        <v>60 ans et plus</v>
      </c>
      <c r="E90" s="47">
        <f ca="1">Tableau1[[#This Row],[Ages]]+3</f>
        <v>116</v>
      </c>
      <c r="F90" s="48" t="str">
        <f ca="1">INDEX({"15-20 ans";"20-30 ans";"30-45 ans";"45-55 ans";"55-60 ans";"60 ans et plus"},MATCH(Tableau1[[#This Row],[Age+3]],{15;20;30;45;55;60},1))</f>
        <v>60 ans et plus</v>
      </c>
      <c r="G90" s="49">
        <f ca="1">Tableau1[[#This Row],[Ages]]+5</f>
        <v>118</v>
      </c>
      <c r="H90" s="46" t="str">
        <f ca="1">INDEX({"20-30 ans";"30-45 ans";"45-55 ans";"55-60 ans";"60 ans et plus"},MATCH(Tableau1[[#This Row],[Age+5]],{20;30;45;55;60},1))</f>
        <v>60 ans et plus</v>
      </c>
      <c r="I90" s="29"/>
      <c r="J90" s="27"/>
      <c r="K90" s="27"/>
      <c r="L90" s="27"/>
    </row>
    <row r="91" spans="1:12">
      <c r="A91" s="24"/>
      <c r="B91" s="26"/>
      <c r="C91" s="41">
        <f t="shared" ca="1" si="3"/>
        <v>113</v>
      </c>
      <c r="D91" s="42" t="str">
        <f ca="1">INDEX({"15-20 ans";"20-30 ans";"30-45 ans";"45-55 ans";"55-60 ans";"60 ans et plus"},MATCH(Tableau1[[#This Row],[Ages]],{15;20;30;45;55;60},1))</f>
        <v>60 ans et plus</v>
      </c>
      <c r="E91" s="47">
        <f ca="1">Tableau1[[#This Row],[Ages]]+3</f>
        <v>116</v>
      </c>
      <c r="F91" s="48" t="str">
        <f ca="1">INDEX({"15-20 ans";"20-30 ans";"30-45 ans";"45-55 ans";"55-60 ans";"60 ans et plus"},MATCH(Tableau1[[#This Row],[Age+3]],{15;20;30;45;55;60},1))</f>
        <v>60 ans et plus</v>
      </c>
      <c r="G91" s="49">
        <f ca="1">Tableau1[[#This Row],[Ages]]+5</f>
        <v>118</v>
      </c>
      <c r="H91" s="46" t="str">
        <f ca="1">INDEX({"20-30 ans";"30-45 ans";"45-55 ans";"55-60 ans";"60 ans et plus"},MATCH(Tableau1[[#This Row],[Age+5]],{20;30;45;55;60},1))</f>
        <v>60 ans et plus</v>
      </c>
      <c r="I91" s="29"/>
      <c r="J91" s="27"/>
      <c r="K91" s="27"/>
      <c r="L91" s="27"/>
    </row>
    <row r="92" spans="1:12">
      <c r="A92" s="24"/>
      <c r="B92" s="26"/>
      <c r="C92" s="41">
        <f t="shared" ca="1" si="3"/>
        <v>113</v>
      </c>
      <c r="D92" s="42" t="str">
        <f ca="1">INDEX({"15-20 ans";"20-30 ans";"30-45 ans";"45-55 ans";"55-60 ans";"60 ans et plus"},MATCH(Tableau1[[#This Row],[Ages]],{15;20;30;45;55;60},1))</f>
        <v>60 ans et plus</v>
      </c>
      <c r="E92" s="47">
        <f ca="1">Tableau1[[#This Row],[Ages]]+3</f>
        <v>116</v>
      </c>
      <c r="F92" s="48" t="str">
        <f ca="1">INDEX({"15-20 ans";"20-30 ans";"30-45 ans";"45-55 ans";"55-60 ans";"60 ans et plus"},MATCH(Tableau1[[#This Row],[Age+3]],{15;20;30;45;55;60},1))</f>
        <v>60 ans et plus</v>
      </c>
      <c r="G92" s="49">
        <f ca="1">Tableau1[[#This Row],[Ages]]+5</f>
        <v>118</v>
      </c>
      <c r="H92" s="46" t="str">
        <f ca="1">INDEX({"20-30 ans";"30-45 ans";"45-55 ans";"55-60 ans";"60 ans et plus"},MATCH(Tableau1[[#This Row],[Age+5]],{20;30;45;55;60},1))</f>
        <v>60 ans et plus</v>
      </c>
      <c r="I92" s="29"/>
      <c r="J92" s="27"/>
      <c r="K92" s="27"/>
      <c r="L92" s="27"/>
    </row>
    <row r="93" spans="1:12">
      <c r="A93" s="24"/>
      <c r="B93" s="26"/>
      <c r="C93" s="41">
        <f t="shared" ca="1" si="3"/>
        <v>113</v>
      </c>
      <c r="D93" s="42" t="str">
        <f ca="1">INDEX({"15-20 ans";"20-30 ans";"30-45 ans";"45-55 ans";"55-60 ans";"60 ans et plus"},MATCH(Tableau1[[#This Row],[Ages]],{15;20;30;45;55;60},1))</f>
        <v>60 ans et plus</v>
      </c>
      <c r="E93" s="47">
        <f ca="1">Tableau1[[#This Row],[Ages]]+3</f>
        <v>116</v>
      </c>
      <c r="F93" s="48" t="str">
        <f ca="1">INDEX({"15-20 ans";"20-30 ans";"30-45 ans";"45-55 ans";"55-60 ans";"60 ans et plus"},MATCH(Tableau1[[#This Row],[Age+3]],{15;20;30;45;55;60},1))</f>
        <v>60 ans et plus</v>
      </c>
      <c r="G93" s="49">
        <f ca="1">Tableau1[[#This Row],[Ages]]+5</f>
        <v>118</v>
      </c>
      <c r="H93" s="46" t="str">
        <f ca="1">INDEX({"20-30 ans";"30-45 ans";"45-55 ans";"55-60 ans";"60 ans et plus"},MATCH(Tableau1[[#This Row],[Age+5]],{20;30;45;55;60},1))</f>
        <v>60 ans et plus</v>
      </c>
      <c r="I93" s="29"/>
      <c r="J93" s="27"/>
      <c r="K93" s="27"/>
      <c r="L93" s="27"/>
    </row>
    <row r="94" spans="1:12">
      <c r="A94" s="24"/>
      <c r="B94" s="26"/>
      <c r="C94" s="41">
        <f t="shared" ca="1" si="3"/>
        <v>113</v>
      </c>
      <c r="D94" s="42" t="str">
        <f ca="1">INDEX({"15-20 ans";"20-30 ans";"30-45 ans";"45-55 ans";"55-60 ans";"60 ans et plus"},MATCH(Tableau1[[#This Row],[Ages]],{15;20;30;45;55;60},1))</f>
        <v>60 ans et plus</v>
      </c>
      <c r="E94" s="47">
        <f ca="1">Tableau1[[#This Row],[Ages]]+3</f>
        <v>116</v>
      </c>
      <c r="F94" s="48" t="str">
        <f ca="1">INDEX({"15-20 ans";"20-30 ans";"30-45 ans";"45-55 ans";"55-60 ans";"60 ans et plus"},MATCH(Tableau1[[#This Row],[Age+3]],{15;20;30;45;55;60},1))</f>
        <v>60 ans et plus</v>
      </c>
      <c r="G94" s="49">
        <f ca="1">Tableau1[[#This Row],[Ages]]+5</f>
        <v>118</v>
      </c>
      <c r="H94" s="46" t="str">
        <f ca="1">INDEX({"20-30 ans";"30-45 ans";"45-55 ans";"55-60 ans";"60 ans et plus"},MATCH(Tableau1[[#This Row],[Age+5]],{20;30;45;55;60},1))</f>
        <v>60 ans et plus</v>
      </c>
      <c r="I94" s="29"/>
      <c r="J94" s="27"/>
      <c r="K94" s="27"/>
      <c r="L94" s="27"/>
    </row>
    <row r="95" spans="1:12">
      <c r="A95" s="24"/>
      <c r="B95" s="26"/>
      <c r="C95" s="41">
        <f t="shared" ca="1" si="3"/>
        <v>113</v>
      </c>
      <c r="D95" s="42" t="str">
        <f ca="1">INDEX({"15-20 ans";"20-30 ans";"30-45 ans";"45-55 ans";"55-60 ans";"60 ans et plus"},MATCH(Tableau1[[#This Row],[Ages]],{15;20;30;45;55;60},1))</f>
        <v>60 ans et plus</v>
      </c>
      <c r="E95" s="47">
        <f ca="1">Tableau1[[#This Row],[Ages]]+3</f>
        <v>116</v>
      </c>
      <c r="F95" s="48" t="str">
        <f ca="1">INDEX({"15-20 ans";"20-30 ans";"30-45 ans";"45-55 ans";"55-60 ans";"60 ans et plus"},MATCH(Tableau1[[#This Row],[Age+3]],{15;20;30;45;55;60},1))</f>
        <v>60 ans et plus</v>
      </c>
      <c r="G95" s="49">
        <f ca="1">Tableau1[[#This Row],[Ages]]+5</f>
        <v>118</v>
      </c>
      <c r="H95" s="46" t="str">
        <f ca="1">INDEX({"20-30 ans";"30-45 ans";"45-55 ans";"55-60 ans";"60 ans et plus"},MATCH(Tableau1[[#This Row],[Age+5]],{20;30;45;55;60},1))</f>
        <v>60 ans et plus</v>
      </c>
      <c r="I95" s="29"/>
      <c r="J95" s="27"/>
      <c r="K95" s="27"/>
      <c r="L95" s="27"/>
    </row>
    <row r="96" spans="1:12">
      <c r="A96" s="24"/>
      <c r="B96" s="26"/>
      <c r="C96" s="41">
        <f t="shared" ca="1" si="3"/>
        <v>113</v>
      </c>
      <c r="D96" s="42" t="str">
        <f ca="1">INDEX({"15-20 ans";"20-30 ans";"30-45 ans";"45-55 ans";"55-60 ans";"60 ans et plus"},MATCH(Tableau1[[#This Row],[Ages]],{15;20;30;45;55;60},1))</f>
        <v>60 ans et plus</v>
      </c>
      <c r="E96" s="47">
        <f ca="1">Tableau1[[#This Row],[Ages]]+3</f>
        <v>116</v>
      </c>
      <c r="F96" s="48" t="str">
        <f ca="1">INDEX({"15-20 ans";"20-30 ans";"30-45 ans";"45-55 ans";"55-60 ans";"60 ans et plus"},MATCH(Tableau1[[#This Row],[Age+3]],{15;20;30;45;55;60},1))</f>
        <v>60 ans et plus</v>
      </c>
      <c r="G96" s="49">
        <f ca="1">Tableau1[[#This Row],[Ages]]+5</f>
        <v>118</v>
      </c>
      <c r="H96" s="46" t="str">
        <f ca="1">INDEX({"20-30 ans";"30-45 ans";"45-55 ans";"55-60 ans";"60 ans et plus"},MATCH(Tableau1[[#This Row],[Age+5]],{20;30;45;55;60},1))</f>
        <v>60 ans et plus</v>
      </c>
      <c r="I96" s="29"/>
      <c r="J96" s="27"/>
      <c r="K96" s="27"/>
      <c r="L96" s="27"/>
    </row>
    <row r="97" spans="1:12">
      <c r="A97" s="24"/>
      <c r="B97" s="26"/>
      <c r="C97" s="41">
        <f t="shared" ca="1" si="3"/>
        <v>113</v>
      </c>
      <c r="D97" s="42" t="str">
        <f ca="1">INDEX({"15-20 ans";"20-30 ans";"30-45 ans";"45-55 ans";"55-60 ans";"60 ans et plus"},MATCH(Tableau1[[#This Row],[Ages]],{15;20;30;45;55;60},1))</f>
        <v>60 ans et plus</v>
      </c>
      <c r="E97" s="47">
        <f ca="1">Tableau1[[#This Row],[Ages]]+3</f>
        <v>116</v>
      </c>
      <c r="F97" s="48" t="str">
        <f ca="1">INDEX({"15-20 ans";"20-30 ans";"30-45 ans";"45-55 ans";"55-60 ans";"60 ans et plus"},MATCH(Tableau1[[#This Row],[Age+3]],{15;20;30;45;55;60},1))</f>
        <v>60 ans et plus</v>
      </c>
      <c r="G97" s="49">
        <f ca="1">Tableau1[[#This Row],[Ages]]+5</f>
        <v>118</v>
      </c>
      <c r="H97" s="46" t="str">
        <f ca="1">INDEX({"20-30 ans";"30-45 ans";"45-55 ans";"55-60 ans";"60 ans et plus"},MATCH(Tableau1[[#This Row],[Age+5]],{20;30;45;55;60},1))</f>
        <v>60 ans et plus</v>
      </c>
      <c r="I97" s="29"/>
      <c r="J97" s="27"/>
      <c r="K97" s="27"/>
      <c r="L97" s="27"/>
    </row>
    <row r="98" spans="1:12">
      <c r="A98" s="24"/>
      <c r="B98" s="26"/>
      <c r="C98" s="41">
        <f t="shared" ca="1" si="3"/>
        <v>113</v>
      </c>
      <c r="D98" s="42" t="str">
        <f ca="1">INDEX({"15-20 ans";"20-30 ans";"30-45 ans";"45-55 ans";"55-60 ans";"60 ans et plus"},MATCH(Tableau1[[#This Row],[Ages]],{15;20;30;45;55;60},1))</f>
        <v>60 ans et plus</v>
      </c>
      <c r="E98" s="47">
        <f ca="1">Tableau1[[#This Row],[Ages]]+3</f>
        <v>116</v>
      </c>
      <c r="F98" s="48" t="str">
        <f ca="1">INDEX({"15-20 ans";"20-30 ans";"30-45 ans";"45-55 ans";"55-60 ans";"60 ans et plus"},MATCH(Tableau1[[#This Row],[Age+3]],{15;20;30;45;55;60},1))</f>
        <v>60 ans et plus</v>
      </c>
      <c r="G98" s="49">
        <f ca="1">Tableau1[[#This Row],[Ages]]+5</f>
        <v>118</v>
      </c>
      <c r="H98" s="46" t="str">
        <f ca="1">INDEX({"20-30 ans";"30-45 ans";"45-55 ans";"55-60 ans";"60 ans et plus"},MATCH(Tableau1[[#This Row],[Age+5]],{20;30;45;55;60},1))</f>
        <v>60 ans et plus</v>
      </c>
      <c r="I98" s="29"/>
      <c r="J98" s="27"/>
      <c r="K98" s="27"/>
      <c r="L98" s="27"/>
    </row>
    <row r="99" spans="1:12">
      <c r="A99" s="24"/>
      <c r="B99" s="26"/>
      <c r="C99" s="41">
        <f t="shared" ca="1" si="3"/>
        <v>113</v>
      </c>
      <c r="D99" s="42" t="str">
        <f ca="1">INDEX({"15-20 ans";"20-30 ans";"30-45 ans";"45-55 ans";"55-60 ans";"60 ans et plus"},MATCH(Tableau1[[#This Row],[Ages]],{15;20;30;45;55;60},1))</f>
        <v>60 ans et plus</v>
      </c>
      <c r="E99" s="47">
        <f ca="1">Tableau1[[#This Row],[Ages]]+3</f>
        <v>116</v>
      </c>
      <c r="F99" s="48" t="str">
        <f ca="1">INDEX({"15-20 ans";"20-30 ans";"30-45 ans";"45-55 ans";"55-60 ans";"60 ans et plus"},MATCH(Tableau1[[#This Row],[Age+3]],{15;20;30;45;55;60},1))</f>
        <v>60 ans et plus</v>
      </c>
      <c r="G99" s="49">
        <f ca="1">Tableau1[[#This Row],[Ages]]+5</f>
        <v>118</v>
      </c>
      <c r="H99" s="46" t="str">
        <f ca="1">INDEX({"20-30 ans";"30-45 ans";"45-55 ans";"55-60 ans";"60 ans et plus"},MATCH(Tableau1[[#This Row],[Age+5]],{20;30;45;55;60},1))</f>
        <v>60 ans et plus</v>
      </c>
      <c r="I99" s="29"/>
      <c r="J99" s="27"/>
      <c r="K99" s="27"/>
      <c r="L99" s="27"/>
    </row>
    <row r="100" spans="1:12">
      <c r="A100" s="24"/>
      <c r="B100" s="26"/>
      <c r="C100" s="41">
        <f t="shared" ca="1" si="3"/>
        <v>113</v>
      </c>
      <c r="D100" s="42" t="str">
        <f ca="1">INDEX({"15-20 ans";"20-30 ans";"30-45 ans";"45-55 ans";"55-60 ans";"60 ans et plus"},MATCH(Tableau1[[#This Row],[Ages]],{15;20;30;45;55;60},1))</f>
        <v>60 ans et plus</v>
      </c>
      <c r="E100" s="47">
        <f ca="1">Tableau1[[#This Row],[Ages]]+3</f>
        <v>116</v>
      </c>
      <c r="F100" s="48" t="str">
        <f ca="1">INDEX({"15-20 ans";"20-30 ans";"30-45 ans";"45-55 ans";"55-60 ans";"60 ans et plus"},MATCH(Tableau1[[#This Row],[Age+3]],{15;20;30;45;55;60},1))</f>
        <v>60 ans et plus</v>
      </c>
      <c r="G100" s="49">
        <f ca="1">Tableau1[[#This Row],[Ages]]+5</f>
        <v>118</v>
      </c>
      <c r="H100" s="46" t="str">
        <f ca="1">INDEX({"20-30 ans";"30-45 ans";"45-55 ans";"55-60 ans";"60 ans et plus"},MATCH(Tableau1[[#This Row],[Age+5]],{20;30;45;55;60},1))</f>
        <v>60 ans et plus</v>
      </c>
      <c r="I100" s="29"/>
      <c r="J100" s="27"/>
      <c r="K100" s="27"/>
      <c r="L100" s="27"/>
    </row>
    <row r="101" spans="1:12">
      <c r="A101" s="24"/>
      <c r="B101" s="26"/>
      <c r="C101" s="41">
        <f t="shared" ca="1" si="3"/>
        <v>113</v>
      </c>
      <c r="D101" s="42" t="str">
        <f ca="1">INDEX({"15-20 ans";"20-30 ans";"30-45 ans";"45-55 ans";"55-60 ans";"60 ans et plus"},MATCH(Tableau1[[#This Row],[Ages]],{15;20;30;45;55;60},1))</f>
        <v>60 ans et plus</v>
      </c>
      <c r="E101" s="47">
        <f ca="1">Tableau1[[#This Row],[Ages]]+3</f>
        <v>116</v>
      </c>
      <c r="F101" s="48" t="str">
        <f ca="1">INDEX({"15-20 ans";"20-30 ans";"30-45 ans";"45-55 ans";"55-60 ans";"60 ans et plus"},MATCH(Tableau1[[#This Row],[Age+3]],{15;20;30;45;55;60},1))</f>
        <v>60 ans et plus</v>
      </c>
      <c r="G101" s="49">
        <f ca="1">Tableau1[[#This Row],[Ages]]+5</f>
        <v>118</v>
      </c>
      <c r="H101" s="46" t="str">
        <f ca="1">INDEX({"20-30 ans";"30-45 ans";"45-55 ans";"55-60 ans";"60 ans et plus"},MATCH(Tableau1[[#This Row],[Age+5]],{20;30;45;55;60},1))</f>
        <v>60 ans et plus</v>
      </c>
      <c r="I101" s="29"/>
      <c r="J101" s="27"/>
      <c r="K101" s="27"/>
      <c r="L101" s="27"/>
    </row>
    <row r="102" spans="1:12">
      <c r="A102" s="24"/>
      <c r="B102" s="26"/>
      <c r="C102" s="41">
        <f t="shared" ca="1" si="3"/>
        <v>113</v>
      </c>
      <c r="D102" s="42" t="str">
        <f ca="1">INDEX({"15-20 ans";"20-30 ans";"30-45 ans";"45-55 ans";"55-60 ans";"60 ans et plus"},MATCH(Tableau1[[#This Row],[Ages]],{15;20;30;45;55;60},1))</f>
        <v>60 ans et plus</v>
      </c>
      <c r="E102" s="47">
        <f ca="1">Tableau1[[#This Row],[Ages]]+3</f>
        <v>116</v>
      </c>
      <c r="F102" s="48" t="str">
        <f ca="1">INDEX({"15-20 ans";"20-30 ans";"30-45 ans";"45-55 ans";"55-60 ans";"60 ans et plus"},MATCH(Tableau1[[#This Row],[Age+3]],{15;20;30;45;55;60},1))</f>
        <v>60 ans et plus</v>
      </c>
      <c r="G102" s="49">
        <f ca="1">Tableau1[[#This Row],[Ages]]+5</f>
        <v>118</v>
      </c>
      <c r="H102" s="46" t="str">
        <f ca="1">INDEX({"20-30 ans";"30-45 ans";"45-55 ans";"55-60 ans";"60 ans et plus"},MATCH(Tableau1[[#This Row],[Age+5]],{20;30;45;55;60},1))</f>
        <v>60 ans et plus</v>
      </c>
      <c r="I102" s="29"/>
      <c r="J102" s="27"/>
      <c r="K102" s="27"/>
      <c r="L102" s="27"/>
    </row>
    <row r="103" spans="1:12">
      <c r="A103" s="24"/>
      <c r="B103" s="26"/>
      <c r="C103" s="41">
        <f t="shared" ca="1" si="3"/>
        <v>113</v>
      </c>
      <c r="D103" s="42" t="str">
        <f ca="1">INDEX({"15-20 ans";"20-30 ans";"30-45 ans";"45-55 ans";"55-60 ans";"60 ans et plus"},MATCH(Tableau1[[#This Row],[Ages]],{15;20;30;45;55;60},1))</f>
        <v>60 ans et plus</v>
      </c>
      <c r="E103" s="47">
        <f ca="1">Tableau1[[#This Row],[Ages]]+3</f>
        <v>116</v>
      </c>
      <c r="F103" s="48" t="str">
        <f ca="1">INDEX({"15-20 ans";"20-30 ans";"30-45 ans";"45-55 ans";"55-60 ans";"60 ans et plus"},MATCH(Tableau1[[#This Row],[Age+3]],{15;20;30;45;55;60},1))</f>
        <v>60 ans et plus</v>
      </c>
      <c r="G103" s="49">
        <f ca="1">Tableau1[[#This Row],[Ages]]+5</f>
        <v>118</v>
      </c>
      <c r="H103" s="46" t="str">
        <f ca="1">INDEX({"20-30 ans";"30-45 ans";"45-55 ans";"55-60 ans";"60 ans et plus"},MATCH(Tableau1[[#This Row],[Age+5]],{20;30;45;55;60},1))</f>
        <v>60 ans et plus</v>
      </c>
      <c r="I103" s="29"/>
      <c r="J103" s="27"/>
      <c r="K103" s="27"/>
      <c r="L103" s="27"/>
    </row>
    <row r="104" spans="1:12">
      <c r="A104" s="24"/>
      <c r="B104" s="26"/>
      <c r="C104" s="41">
        <f t="shared" ca="1" si="3"/>
        <v>113</v>
      </c>
      <c r="D104" s="42" t="str">
        <f ca="1">INDEX({"15-20 ans";"20-30 ans";"30-45 ans";"45-55 ans";"55-60 ans";"60 ans et plus"},MATCH(Tableau1[[#This Row],[Ages]],{15;20;30;45;55;60},1))</f>
        <v>60 ans et plus</v>
      </c>
      <c r="E104" s="47">
        <f ca="1">Tableau1[[#This Row],[Ages]]+3</f>
        <v>116</v>
      </c>
      <c r="F104" s="48" t="str">
        <f ca="1">INDEX({"15-20 ans";"20-30 ans";"30-45 ans";"45-55 ans";"55-60 ans";"60 ans et plus"},MATCH(Tableau1[[#This Row],[Age+3]],{15;20;30;45;55;60},1))</f>
        <v>60 ans et plus</v>
      </c>
      <c r="G104" s="49">
        <f ca="1">Tableau1[[#This Row],[Ages]]+5</f>
        <v>118</v>
      </c>
      <c r="H104" s="46" t="str">
        <f ca="1">INDEX({"20-30 ans";"30-45 ans";"45-55 ans";"55-60 ans";"60 ans et plus"},MATCH(Tableau1[[#This Row],[Age+5]],{20;30;45;55;60},1))</f>
        <v>60 ans et plus</v>
      </c>
      <c r="I104" s="29"/>
      <c r="J104" s="27"/>
      <c r="K104" s="27"/>
      <c r="L104" s="27"/>
    </row>
    <row r="105" spans="1:12">
      <c r="A105" s="24"/>
      <c r="B105" s="26"/>
      <c r="C105" s="41">
        <f t="shared" ca="1" si="3"/>
        <v>113</v>
      </c>
      <c r="D105" s="42" t="str">
        <f ca="1">INDEX({"15-20 ans";"20-30 ans";"30-45 ans";"45-55 ans";"55-60 ans";"60 ans et plus"},MATCH(Tableau1[[#This Row],[Ages]],{15;20;30;45;55;60},1))</f>
        <v>60 ans et plus</v>
      </c>
      <c r="E105" s="47">
        <f ca="1">Tableau1[[#This Row],[Ages]]+3</f>
        <v>116</v>
      </c>
      <c r="F105" s="48" t="str">
        <f ca="1">INDEX({"15-20 ans";"20-30 ans";"30-45 ans";"45-55 ans";"55-60 ans";"60 ans et plus"},MATCH(Tableau1[[#This Row],[Age+3]],{15;20;30;45;55;60},1))</f>
        <v>60 ans et plus</v>
      </c>
      <c r="G105" s="49">
        <f ca="1">Tableau1[[#This Row],[Ages]]+5</f>
        <v>118</v>
      </c>
      <c r="H105" s="46" t="str">
        <f ca="1">INDEX({"20-30 ans";"30-45 ans";"45-55 ans";"55-60 ans";"60 ans et plus"},MATCH(Tableau1[[#This Row],[Age+5]],{20;30;45;55;60},1))</f>
        <v>60 ans et plus</v>
      </c>
      <c r="I105" s="29"/>
      <c r="J105" s="27"/>
      <c r="K105" s="27"/>
      <c r="L105" s="27"/>
    </row>
    <row r="106" spans="1:12">
      <c r="A106" s="24"/>
      <c r="B106" s="26"/>
      <c r="C106" s="41">
        <f t="shared" ca="1" si="3"/>
        <v>113</v>
      </c>
      <c r="D106" s="42" t="str">
        <f ca="1">INDEX({"15-20 ans";"20-30 ans";"30-45 ans";"45-55 ans";"55-60 ans";"60 ans et plus"},MATCH(Tableau1[[#This Row],[Ages]],{15;20;30;45;55;60},1))</f>
        <v>60 ans et plus</v>
      </c>
      <c r="E106" s="47">
        <f ca="1">Tableau1[[#This Row],[Ages]]+3</f>
        <v>116</v>
      </c>
      <c r="F106" s="48" t="str">
        <f ca="1">INDEX({"15-20 ans";"20-30 ans";"30-45 ans";"45-55 ans";"55-60 ans";"60 ans et plus"},MATCH(Tableau1[[#This Row],[Age+3]],{15;20;30;45;55;60},1))</f>
        <v>60 ans et plus</v>
      </c>
      <c r="G106" s="49">
        <f ca="1">Tableau1[[#This Row],[Ages]]+5</f>
        <v>118</v>
      </c>
      <c r="H106" s="46" t="str">
        <f ca="1">INDEX({"20-30 ans";"30-45 ans";"45-55 ans";"55-60 ans";"60 ans et plus"},MATCH(Tableau1[[#This Row],[Age+5]],{20;30;45;55;60},1))</f>
        <v>60 ans et plus</v>
      </c>
      <c r="I106" s="29"/>
      <c r="J106" s="27"/>
      <c r="K106" s="27"/>
      <c r="L106" s="27"/>
    </row>
    <row r="107" spans="1:12">
      <c r="A107" s="24"/>
      <c r="B107" s="26"/>
      <c r="C107" s="41">
        <f t="shared" ca="1" si="3"/>
        <v>113</v>
      </c>
      <c r="D107" s="42" t="str">
        <f ca="1">INDEX({"15-20 ans";"20-30 ans";"30-45 ans";"45-55 ans";"55-60 ans";"60 ans et plus"},MATCH(Tableau1[[#This Row],[Ages]],{15;20;30;45;55;60},1))</f>
        <v>60 ans et plus</v>
      </c>
      <c r="E107" s="47">
        <f ca="1">Tableau1[[#This Row],[Ages]]+3</f>
        <v>116</v>
      </c>
      <c r="F107" s="48" t="str">
        <f ca="1">INDEX({"15-20 ans";"20-30 ans";"30-45 ans";"45-55 ans";"55-60 ans";"60 ans et plus"},MATCH(Tableau1[[#This Row],[Age+3]],{15;20;30;45;55;60},1))</f>
        <v>60 ans et plus</v>
      </c>
      <c r="G107" s="49">
        <f ca="1">Tableau1[[#This Row],[Ages]]+5</f>
        <v>118</v>
      </c>
      <c r="H107" s="46" t="str">
        <f ca="1">INDEX({"20-30 ans";"30-45 ans";"45-55 ans";"55-60 ans";"60 ans et plus"},MATCH(Tableau1[[#This Row],[Age+5]],{20;30;45;55;60},1))</f>
        <v>60 ans et plus</v>
      </c>
      <c r="I107" s="29"/>
      <c r="J107" s="27"/>
      <c r="K107" s="27"/>
      <c r="L107" s="27"/>
    </row>
    <row r="108" spans="1:12">
      <c r="A108" s="24"/>
      <c r="B108" s="26"/>
      <c r="C108" s="41">
        <f t="shared" ca="1" si="3"/>
        <v>113</v>
      </c>
      <c r="D108" s="42" t="str">
        <f ca="1">INDEX({"15-20 ans";"20-30 ans";"30-45 ans";"45-55 ans";"55-60 ans";"60 ans et plus"},MATCH(Tableau1[[#This Row],[Ages]],{15;20;30;45;55;60},1))</f>
        <v>60 ans et plus</v>
      </c>
      <c r="E108" s="47">
        <f ca="1">Tableau1[[#This Row],[Ages]]+3</f>
        <v>116</v>
      </c>
      <c r="F108" s="48" t="str">
        <f ca="1">INDEX({"15-20 ans";"20-30 ans";"30-45 ans";"45-55 ans";"55-60 ans";"60 ans et plus"},MATCH(Tableau1[[#This Row],[Age+3]],{15;20;30;45;55;60},1))</f>
        <v>60 ans et plus</v>
      </c>
      <c r="G108" s="49">
        <f ca="1">Tableau1[[#This Row],[Ages]]+5</f>
        <v>118</v>
      </c>
      <c r="H108" s="46" t="str">
        <f ca="1">INDEX({"20-30 ans";"30-45 ans";"45-55 ans";"55-60 ans";"60 ans et plus"},MATCH(Tableau1[[#This Row],[Age+5]],{20;30;45;55;60},1))</f>
        <v>60 ans et plus</v>
      </c>
      <c r="I108" s="29"/>
      <c r="J108" s="27"/>
      <c r="K108" s="27"/>
      <c r="L108" s="27"/>
    </row>
    <row r="109" spans="1:12">
      <c r="A109" s="24"/>
      <c r="B109" s="26"/>
      <c r="C109" s="41">
        <f t="shared" ca="1" si="2"/>
        <v>113</v>
      </c>
      <c r="D109" s="42" t="str">
        <f ca="1">INDEX({"15-20 ans";"20-30 ans";"30-45 ans";"45-55 ans";"55-60 ans";"60 ans et plus"},MATCH(Tableau1[[#This Row],[Ages]],{15;20;30;45;55;60},1))</f>
        <v>60 ans et plus</v>
      </c>
      <c r="E109" s="47">
        <f ca="1">Tableau1[[#This Row],[Ages]]+3</f>
        <v>116</v>
      </c>
      <c r="F109" s="48" t="str">
        <f ca="1">INDEX({"15-20 ans";"20-30 ans";"30-45 ans";"45-55 ans";"55-60 ans";"60 ans et plus"},MATCH(Tableau1[[#This Row],[Age+3]],{15;20;30;45;55;60},1))</f>
        <v>60 ans et plus</v>
      </c>
      <c r="G109" s="49">
        <f ca="1">Tableau1[[#This Row],[Ages]]+5</f>
        <v>118</v>
      </c>
      <c r="H109" s="46" t="str">
        <f ca="1">INDEX({"20-30 ans";"30-45 ans";"45-55 ans";"55-60 ans";"60 ans et plus"},MATCH(Tableau1[[#This Row],[Age+5]],{20;30;45;55;60},1))</f>
        <v>60 ans et plus</v>
      </c>
      <c r="I109" s="29"/>
      <c r="J109" s="27"/>
      <c r="K109" s="27"/>
      <c r="L109" s="27"/>
    </row>
    <row r="110" spans="1:12">
      <c r="A110" s="24"/>
      <c r="B110" s="26"/>
      <c r="C110" s="41">
        <f ca="1">INT((TODAY()-B110)/365.25)</f>
        <v>113</v>
      </c>
      <c r="D110" s="42" t="str">
        <f ca="1">INDEX({"15-20 ans";"20-30 ans";"30-45 ans";"45-55 ans";"55-60 ans";"60 ans et plus"},MATCH(Tableau1[[#This Row],[Ages]],{15;20;30;45;55;60},1))</f>
        <v>60 ans et plus</v>
      </c>
      <c r="E110" s="47">
        <f ca="1">Tableau1[[#This Row],[Ages]]+3</f>
        <v>116</v>
      </c>
      <c r="F110" s="48" t="str">
        <f ca="1">INDEX({"15-20 ans";"20-30 ans";"30-45 ans";"45-55 ans";"55-60 ans";"60 ans et plus"},MATCH(Tableau1[[#This Row],[Age+3]],{15;20;30;45;55;60},1))</f>
        <v>60 ans et plus</v>
      </c>
      <c r="G110" s="49">
        <f ca="1">Tableau1[[#This Row],[Ages]]+5</f>
        <v>118</v>
      </c>
      <c r="H110" s="46" t="str">
        <f ca="1">INDEX({"20-30 ans";"30-45 ans";"45-55 ans";"55-60 ans";"60 ans et plus"},MATCH(Tableau1[[#This Row],[Age+5]],{20;30;45;55;60},1))</f>
        <v>60 ans et plus</v>
      </c>
      <c r="I110" s="29"/>
      <c r="J110" s="27"/>
      <c r="K110" s="27"/>
      <c r="L110" s="27"/>
    </row>
    <row r="111" spans="1:12">
      <c r="A111" s="24"/>
      <c r="B111" s="26"/>
      <c r="C111" s="41">
        <f ca="1">INT((TODAY()-B111)/365.25)</f>
        <v>113</v>
      </c>
      <c r="D111" s="42" t="str">
        <f ca="1">INDEX({"15-20 ans";"20-30 ans";"30-45 ans";"45-55 ans";"55-60 ans";"60 ans et plus"},MATCH(Tableau1[[#This Row],[Ages]],{15;20;30;45;55;60},1))</f>
        <v>60 ans et plus</v>
      </c>
      <c r="E111" s="47">
        <f ca="1">Tableau1[[#This Row],[Ages]]+3</f>
        <v>116</v>
      </c>
      <c r="F111" s="48" t="str">
        <f ca="1">INDEX({"15-20 ans";"20-30 ans";"30-45 ans";"45-55 ans";"55-60 ans";"60 ans et plus"},MATCH(Tableau1[[#This Row],[Age+3]],{15;20;30;45;55;60},1))</f>
        <v>60 ans et plus</v>
      </c>
      <c r="G111" s="49">
        <f ca="1">Tableau1[[#This Row],[Ages]]+5</f>
        <v>118</v>
      </c>
      <c r="H111" s="46" t="str">
        <f ca="1">INDEX({"20-30 ans";"30-45 ans";"45-55 ans";"55-60 ans";"60 ans et plus"},MATCH(Tableau1[[#This Row],[Age+5]],{20;30;45;55;60},1))</f>
        <v>60 ans et plus</v>
      </c>
      <c r="I111" s="29"/>
      <c r="J111" s="27"/>
      <c r="K111" s="27"/>
      <c r="L111" s="27"/>
    </row>
    <row r="112" spans="1:12">
      <c r="A112" s="24"/>
      <c r="B112" s="26"/>
      <c r="C112" s="41">
        <f ca="1">INT((TODAY()-B112)/365.25)</f>
        <v>113</v>
      </c>
      <c r="D112" s="42" t="str">
        <f ca="1">INDEX({"15-20 ans";"20-30 ans";"30-45 ans";"45-55 ans";"55-60 ans";"60 ans et plus"},MATCH(Tableau1[[#This Row],[Ages]],{15;20;30;45;55;60},1))</f>
        <v>60 ans et plus</v>
      </c>
      <c r="E112" s="47">
        <f ca="1">Tableau1[[#This Row],[Ages]]+3</f>
        <v>116</v>
      </c>
      <c r="F112" s="48" t="str">
        <f ca="1">INDEX({"15-20 ans";"20-30 ans";"30-45 ans";"45-55 ans";"55-60 ans";"60 ans et plus"},MATCH(Tableau1[[#This Row],[Age+3]],{15;20;30;45;55;60},1))</f>
        <v>60 ans et plus</v>
      </c>
      <c r="G112" s="49">
        <f ca="1">Tableau1[[#This Row],[Ages]]+5</f>
        <v>118</v>
      </c>
      <c r="H112" s="46" t="str">
        <f ca="1">INDEX({"20-30 ans";"30-45 ans";"45-55 ans";"55-60 ans";"60 ans et plus"},MATCH(Tableau1[[#This Row],[Age+5]],{20;30;45;55;60},1))</f>
        <v>60 ans et plus</v>
      </c>
      <c r="I112" s="29"/>
      <c r="J112" s="27"/>
      <c r="K112" s="27"/>
      <c r="L112" s="27"/>
    </row>
    <row r="113" spans="1:12">
      <c r="A113" s="24"/>
      <c r="B113" s="26"/>
      <c r="C113" s="41">
        <f ca="1">INT((TODAY()-B113)/365.25)</f>
        <v>113</v>
      </c>
      <c r="D113" s="42" t="str">
        <f ca="1">INDEX({"15-20 ans";"20-30 ans";"30-45 ans";"45-55 ans";"55-60 ans";"60 ans et plus"},MATCH(Tableau1[[#This Row],[Ages]],{15;20;30;45;55;60},1))</f>
        <v>60 ans et plus</v>
      </c>
      <c r="E113" s="47">
        <f ca="1">Tableau1[[#This Row],[Ages]]+3</f>
        <v>116</v>
      </c>
      <c r="F113" s="48" t="str">
        <f ca="1">INDEX({"15-20 ans";"20-30 ans";"30-45 ans";"45-55 ans";"55-60 ans";"60 ans et plus"},MATCH(Tableau1[[#This Row],[Age+3]],{15;20;30;45;55;60},1))</f>
        <v>60 ans et plus</v>
      </c>
      <c r="G113" s="49">
        <f ca="1">Tableau1[[#This Row],[Ages]]+5</f>
        <v>118</v>
      </c>
      <c r="H113" s="46" t="str">
        <f ca="1">INDEX({"20-30 ans";"30-45 ans";"45-55 ans";"55-60 ans";"60 ans et plus"},MATCH(Tableau1[[#This Row],[Age+5]],{20;30;45;55;60},1))</f>
        <v>60 ans et plus</v>
      </c>
      <c r="I113" s="29"/>
      <c r="J113" s="27"/>
      <c r="K113" s="27"/>
      <c r="L113" s="27"/>
    </row>
    <row r="114" spans="1:12">
      <c r="A114" s="24"/>
      <c r="B114" s="26"/>
      <c r="C114" s="41">
        <f ca="1">INT((TODAY()-B114)/365.25)</f>
        <v>113</v>
      </c>
      <c r="D114" s="42" t="str">
        <f ca="1">INDEX({"15-20 ans";"20-30 ans";"30-45 ans";"45-55 ans";"55-60 ans";"60 ans et plus"},MATCH(Tableau1[[#This Row],[Ages]],{15;20;30;45;55;60},1))</f>
        <v>60 ans et plus</v>
      </c>
      <c r="E114" s="47">
        <f ca="1">Tableau1[[#This Row],[Ages]]+3</f>
        <v>116</v>
      </c>
      <c r="F114" s="48" t="str">
        <f ca="1">INDEX({"15-20 ans";"20-30 ans";"30-45 ans";"45-55 ans";"55-60 ans";"60 ans et plus"},MATCH(Tableau1[[#This Row],[Age+3]],{15;20;30;45;55;60},1))</f>
        <v>60 ans et plus</v>
      </c>
      <c r="G114" s="49">
        <f ca="1">Tableau1[[#This Row],[Ages]]+5</f>
        <v>118</v>
      </c>
      <c r="H114" s="46" t="str">
        <f ca="1">INDEX({"20-30 ans";"30-45 ans";"45-55 ans";"55-60 ans";"60 ans et plus"},MATCH(Tableau1[[#This Row],[Age+5]],{20;30;45;55;60},1))</f>
        <v>60 ans et plus</v>
      </c>
      <c r="I114" s="29"/>
      <c r="J114" s="27"/>
      <c r="K114" s="27"/>
      <c r="L114" s="27"/>
    </row>
    <row r="115" spans="1:12">
      <c r="A115" s="24"/>
      <c r="B115" s="26"/>
      <c r="C115" s="41">
        <f t="shared" ca="1" si="2"/>
        <v>113</v>
      </c>
      <c r="D115" s="42" t="str">
        <f ca="1">INDEX({"15-20 ans";"20-30 ans";"30-45 ans";"45-55 ans";"55-60 ans";"60 ans et plus"},MATCH(Tableau1[[#This Row],[Ages]],{15;20;30;45;55;60},1))</f>
        <v>60 ans et plus</v>
      </c>
      <c r="E115" s="47">
        <f ca="1">Tableau1[[#This Row],[Ages]]+3</f>
        <v>116</v>
      </c>
      <c r="F115" s="48" t="str">
        <f ca="1">INDEX({"15-20 ans";"20-30 ans";"30-45 ans";"45-55 ans";"55-60 ans";"60 ans et plus"},MATCH(Tableau1[[#This Row],[Age+3]],{15;20;30;45;55;60},1))</f>
        <v>60 ans et plus</v>
      </c>
      <c r="G115" s="49">
        <f ca="1">Tableau1[[#This Row],[Ages]]+5</f>
        <v>118</v>
      </c>
      <c r="H115" s="46" t="str">
        <f ca="1">INDEX({"20-30 ans";"30-45 ans";"45-55 ans";"55-60 ans";"60 ans et plus"},MATCH(Tableau1[[#This Row],[Age+5]],{20;30;45;55;60},1))</f>
        <v>60 ans et plus</v>
      </c>
      <c r="I115" s="29"/>
      <c r="J115" s="27"/>
      <c r="K115" s="27"/>
      <c r="L115" s="27"/>
    </row>
    <row r="116" spans="1:12">
      <c r="A116" s="24"/>
      <c r="B116" s="26"/>
      <c r="C116" s="41">
        <f t="shared" ca="1" si="2"/>
        <v>113</v>
      </c>
      <c r="D116" s="42" t="str">
        <f ca="1">INDEX({"15-20 ans";"20-30 ans";"30-45 ans";"45-55 ans";"55-60 ans";"60 ans et plus"},MATCH(Tableau1[[#This Row],[Ages]],{15;20;30;45;55;60},1))</f>
        <v>60 ans et plus</v>
      </c>
      <c r="E116" s="47">
        <f ca="1">Tableau1[[#This Row],[Ages]]+3</f>
        <v>116</v>
      </c>
      <c r="F116" s="48" t="str">
        <f ca="1">INDEX({"15-20 ans";"20-30 ans";"30-45 ans";"45-55 ans";"55-60 ans";"60 ans et plus"},MATCH(Tableau1[[#This Row],[Age+3]],{15;20;30;45;55;60},1))</f>
        <v>60 ans et plus</v>
      </c>
      <c r="G116" s="49">
        <f ca="1">Tableau1[[#This Row],[Ages]]+5</f>
        <v>118</v>
      </c>
      <c r="H116" s="46" t="str">
        <f ca="1">INDEX({"20-30 ans";"30-45 ans";"45-55 ans";"55-60 ans";"60 ans et plus"},MATCH(Tableau1[[#This Row],[Age+5]],{20;30;45;55;60},1))</f>
        <v>60 ans et plus</v>
      </c>
      <c r="I116" s="29"/>
      <c r="J116" s="27"/>
      <c r="K116" s="27"/>
      <c r="L116" s="27"/>
    </row>
    <row r="117" spans="1:12">
      <c r="A117" s="24"/>
      <c r="B117" s="26"/>
      <c r="C117" s="41">
        <f t="shared" ca="1" si="2"/>
        <v>113</v>
      </c>
      <c r="D117" s="42" t="str">
        <f ca="1">INDEX({"15-20 ans";"20-30 ans";"30-45 ans";"45-55 ans";"55-60 ans";"60 ans et plus"},MATCH(Tableau1[[#This Row],[Ages]],{15;20;30;45;55;60},1))</f>
        <v>60 ans et plus</v>
      </c>
      <c r="E117" s="47">
        <f ca="1">Tableau1[[#This Row],[Ages]]+3</f>
        <v>116</v>
      </c>
      <c r="F117" s="48" t="str">
        <f ca="1">INDEX({"15-20 ans";"20-30 ans";"30-45 ans";"45-55 ans";"55-60 ans";"60 ans et plus"},MATCH(Tableau1[[#This Row],[Age+3]],{15;20;30;45;55;60},1))</f>
        <v>60 ans et plus</v>
      </c>
      <c r="G117" s="49">
        <f ca="1">Tableau1[[#This Row],[Ages]]+5</f>
        <v>118</v>
      </c>
      <c r="H117" s="46" t="str">
        <f ca="1">INDEX({"20-30 ans";"30-45 ans";"45-55 ans";"55-60 ans";"60 ans et plus"},MATCH(Tableau1[[#This Row],[Age+5]],{20;30;45;55;60},1))</f>
        <v>60 ans et plus</v>
      </c>
      <c r="I117" s="29"/>
      <c r="J117" s="27"/>
      <c r="K117" s="27"/>
      <c r="L117" s="27"/>
    </row>
    <row r="118" spans="1:12">
      <c r="A118" s="24"/>
      <c r="B118" s="26"/>
      <c r="C118" s="41">
        <f t="shared" ca="1" si="2"/>
        <v>113</v>
      </c>
      <c r="D118" s="42" t="str">
        <f ca="1">INDEX({"15-20 ans";"20-30 ans";"30-45 ans";"45-55 ans";"55-60 ans";"60 ans et plus"},MATCH(Tableau1[[#This Row],[Ages]],{15;20;30;45;55;60},1))</f>
        <v>60 ans et plus</v>
      </c>
      <c r="E118" s="47">
        <f ca="1">Tableau1[[#This Row],[Ages]]+3</f>
        <v>116</v>
      </c>
      <c r="F118" s="48" t="str">
        <f ca="1">INDEX({"15-20 ans";"20-30 ans";"30-45 ans";"45-55 ans";"55-60 ans";"60 ans et plus"},MATCH(Tableau1[[#This Row],[Age+3]],{15;20;30;45;55;60},1))</f>
        <v>60 ans et plus</v>
      </c>
      <c r="G118" s="49">
        <f ca="1">Tableau1[[#This Row],[Ages]]+5</f>
        <v>118</v>
      </c>
      <c r="H118" s="46" t="str">
        <f ca="1">INDEX({"20-30 ans";"30-45 ans";"45-55 ans";"55-60 ans";"60 ans et plus"},MATCH(Tableau1[[#This Row],[Age+5]],{20;30;45;55;60},1))</f>
        <v>60 ans et plus</v>
      </c>
      <c r="I118" s="29"/>
      <c r="J118" s="27"/>
      <c r="K118" s="27"/>
      <c r="L118" s="27"/>
    </row>
    <row r="119" spans="1:12">
      <c r="A119" s="27"/>
      <c r="B119" s="28"/>
      <c r="C119" s="33">
        <f t="shared" ca="1" si="2"/>
        <v>113</v>
      </c>
      <c r="D119" s="34" t="str">
        <f ca="1">INDEX({"15-20 ans";"20-30 ans";"30-45 ans";"45-55 ans";"55-60 ans";"60 ans et plus"},MATCH(Tableau1[[#This Row],[Ages]],{15;20;30;45;55;60},1))</f>
        <v>60 ans et plus</v>
      </c>
      <c r="E119" s="50">
        <f ca="1">Tableau1[[#This Row],[Ages]]+3</f>
        <v>116</v>
      </c>
      <c r="F119" s="51" t="str">
        <f ca="1">INDEX({"15-20 ans";"20-30 ans";"30-45 ans";"45-55 ans";"55-60 ans";"60 ans et plus"},MATCH(Tableau1[[#This Row],[Age+3]],{15;20;30;45;55;60},1))</f>
        <v>60 ans et plus</v>
      </c>
      <c r="G119" s="52">
        <f ca="1">Tableau1[[#This Row],[Ages]]+5</f>
        <v>118</v>
      </c>
      <c r="H119" s="40" t="str">
        <f ca="1">INDEX({"20-30 ans";"30-45 ans";"45-55 ans";"55-60 ans";"60 ans et plus"},MATCH(Tableau1[[#This Row],[Age+5]],{20;30;45;55;60},1))</f>
        <v>60 ans et plus</v>
      </c>
      <c r="I119" s="27"/>
      <c r="J119" s="27"/>
      <c r="K119" s="27"/>
      <c r="L119" s="27"/>
    </row>
    <row r="120" spans="1:12">
      <c r="A120" s="27"/>
      <c r="B120" s="28"/>
      <c r="C120" s="33">
        <f t="shared" ca="1" si="2"/>
        <v>113</v>
      </c>
      <c r="D120" s="34" t="str">
        <f ca="1">INDEX({"15-20 ans";"20-30 ans";"30-45 ans";"45-55 ans";"55-60 ans";"60 ans et plus"},MATCH(Tableau1[[#This Row],[Ages]],{15;20;30;45;55;60},1))</f>
        <v>60 ans et plus</v>
      </c>
      <c r="E120" s="50">
        <f ca="1">Tableau1[[#This Row],[Ages]]+3</f>
        <v>116</v>
      </c>
      <c r="F120" s="51" t="str">
        <f ca="1">INDEX({"15-20 ans";"20-30 ans";"30-45 ans";"45-55 ans";"55-60 ans";"60 ans et plus"},MATCH(Tableau1[[#This Row],[Age+3]],{15;20;30;45;55;60},1))</f>
        <v>60 ans et plus</v>
      </c>
      <c r="G120" s="52">
        <f ca="1">Tableau1[[#This Row],[Ages]]+5</f>
        <v>118</v>
      </c>
      <c r="H120" s="40" t="str">
        <f ca="1">INDEX({"20-30 ans";"30-45 ans";"45-55 ans";"55-60 ans";"60 ans et plus"},MATCH(Tableau1[[#This Row],[Age+5]],{20;30;45;55;60},1))</f>
        <v>60 ans et plus</v>
      </c>
      <c r="I120" s="27"/>
      <c r="J120" s="27"/>
      <c r="K120" s="27"/>
      <c r="L120" s="27"/>
    </row>
    <row r="121" spans="1:12">
      <c r="A121" s="24"/>
      <c r="B121" s="25"/>
      <c r="C121" s="33">
        <f t="shared" ca="1" si="2"/>
        <v>113</v>
      </c>
      <c r="D121" s="34" t="str">
        <f ca="1">INDEX({"15-20 ans";"20-30 ans";"30-45 ans";"45-55 ans";"55-60 ans";"60 ans et plus"},MATCH(Tableau1[[#This Row],[Ages]],{15;20;30;45;55;60},1))</f>
        <v>60 ans et plus</v>
      </c>
      <c r="E121" s="53">
        <f ca="1">Tableau1[[#This Row],[Ages]]+3</f>
        <v>116</v>
      </c>
      <c r="F121" s="54" t="str">
        <f ca="1">INDEX({"15-20 ans";"20-30 ans";"30-45 ans";"45-55 ans";"55-60 ans";"60 ans et plus"},MATCH(Tableau1[[#This Row],[Age+3]],{15;20;30;45;55;60},1))</f>
        <v>60 ans et plus</v>
      </c>
      <c r="G121" s="55">
        <f ca="1">Tableau1[[#This Row],[Ages]]+5</f>
        <v>118</v>
      </c>
      <c r="H121" s="40" t="str">
        <f ca="1">INDEX({"20-30 ans";"30-45 ans";"45-55 ans";"55-60 ans";"60 ans et plus"},MATCH(Tableau1[[#This Row],[Age+5]],{20;30;45;55;60},1))</f>
        <v>60 ans et plus</v>
      </c>
      <c r="I121" s="24"/>
      <c r="J121" s="24"/>
      <c r="K121" s="24"/>
      <c r="L121" s="27"/>
    </row>
    <row r="126" spans="1:12" ht="15" thickBot="1">
      <c r="E126" s="94" t="s">
        <v>28</v>
      </c>
      <c r="F126" s="94"/>
      <c r="G126" s="94"/>
    </row>
    <row r="127" spans="1:12">
      <c r="C127" s="14" t="s">
        <v>2</v>
      </c>
      <c r="D127" s="15"/>
      <c r="E127" s="15" t="s">
        <v>24</v>
      </c>
      <c r="F127" s="15" t="s">
        <v>23</v>
      </c>
      <c r="G127" s="16" t="s">
        <v>25</v>
      </c>
    </row>
    <row r="128" spans="1:12">
      <c r="C128" s="17">
        <v>20</v>
      </c>
      <c r="D128" s="13" t="s">
        <v>22</v>
      </c>
      <c r="E128" s="12">
        <f t="array" aca="1" ref="E128:E134" ca="1">FREQUENCY(C2:C121,C128:C134)</f>
        <v>2</v>
      </c>
      <c r="F128" s="12">
        <f t="array" aca="1" ref="F128:F134" ca="1">FREQUENCY(E2:E121,C128:C134)</f>
        <v>0</v>
      </c>
      <c r="G128" s="18">
        <f t="array" aca="1" ref="G128:G134" ca="1">FREQUENCY(G2:G121,C128:C134)</f>
        <v>0</v>
      </c>
    </row>
    <row r="129" spans="3:7">
      <c r="C129" s="17">
        <v>30</v>
      </c>
      <c r="D129" s="13" t="str">
        <f t="shared" ref="D129:D131" si="4">"] "&amp;C128&amp;"-"&amp;C129&amp;" ]"</f>
        <v>] 20-30 ]</v>
      </c>
      <c r="E129" s="12">
        <f ca="1"/>
        <v>2</v>
      </c>
      <c r="F129" s="12">
        <f ca="1"/>
        <v>4</v>
      </c>
      <c r="G129" s="18">
        <f ca="1"/>
        <v>2</v>
      </c>
    </row>
    <row r="130" spans="3:7">
      <c r="C130" s="17">
        <v>45</v>
      </c>
      <c r="D130" s="13" t="str">
        <f t="shared" si="4"/>
        <v>] 30-45 ]</v>
      </c>
      <c r="E130" s="12">
        <f ca="1"/>
        <v>25</v>
      </c>
      <c r="F130" s="12">
        <f ca="1"/>
        <v>16</v>
      </c>
      <c r="G130" s="18">
        <f ca="1"/>
        <v>15</v>
      </c>
    </row>
    <row r="131" spans="3:7">
      <c r="C131" s="17">
        <v>55</v>
      </c>
      <c r="D131" s="13" t="str">
        <f t="shared" si="4"/>
        <v>] 45-55 ]</v>
      </c>
      <c r="E131" s="12">
        <f ca="1"/>
        <v>19</v>
      </c>
      <c r="F131" s="12">
        <f ca="1"/>
        <v>27</v>
      </c>
      <c r="G131" s="18">
        <f ca="1"/>
        <v>25</v>
      </c>
    </row>
    <row r="132" spans="3:7">
      <c r="C132" s="17">
        <v>60</v>
      </c>
      <c r="D132" s="13" t="str">
        <f>"] "&amp;C131&amp;"-"&amp;C132&amp;" ]"</f>
        <v>] 55-60 ]</v>
      </c>
      <c r="E132" s="12">
        <f ca="1"/>
        <v>8</v>
      </c>
      <c r="F132" s="12">
        <f ca="1"/>
        <v>7</v>
      </c>
      <c r="G132" s="18">
        <f ca="1"/>
        <v>6</v>
      </c>
    </row>
    <row r="133" spans="3:7">
      <c r="C133" s="17">
        <v>65</v>
      </c>
      <c r="D133" s="13" t="str">
        <f>"] "&amp;C132&amp;"-"&amp;C133&amp;" ]"</f>
        <v>] 60-65 ]</v>
      </c>
      <c r="E133" s="12">
        <f ca="1"/>
        <v>2</v>
      </c>
      <c r="F133" s="12">
        <f ca="1"/>
        <v>3</v>
      </c>
      <c r="G133" s="18">
        <f ca="1"/>
        <v>8</v>
      </c>
    </row>
    <row r="134" spans="3:7" ht="15" thickBot="1">
      <c r="C134" s="19">
        <v>70</v>
      </c>
      <c r="D134" s="20" t="str">
        <f>"] "&amp;C133&amp;"-"&amp;C134&amp;" ]"</f>
        <v>] 65-70 ]</v>
      </c>
      <c r="E134" s="21">
        <f ca="1"/>
        <v>0</v>
      </c>
      <c r="F134" s="21">
        <f ca="1"/>
        <v>1</v>
      </c>
      <c r="G134" s="22">
        <f ca="1"/>
        <v>2</v>
      </c>
    </row>
  </sheetData>
  <sheetProtection sheet="1" objects="1" scenarios="1" insertColumns="0" insertRows="0" deleteColumns="0" deleteRows="0"/>
  <protectedRanges>
    <protectedRange sqref="A2:B121" name="Plage1"/>
    <protectedRange sqref="I2:K121" name="Plage2"/>
  </protectedRanges>
  <mergeCells count="1">
    <mergeCell ref="E126:G126"/>
  </mergeCells>
  <conditionalFormatting sqref="E2:E121 G2:G121 C2:C121">
    <cfRule type="cellIs" dxfId="2" priority="3" operator="greaterThan">
      <formula>64</formula>
    </cfRule>
  </conditionalFormatting>
  <conditionalFormatting sqref="E3:E118 G3:G118 C2:C121">
    <cfRule type="cellIs" dxfId="1" priority="2" operator="between">
      <formula>60</formula>
      <formula>64</formula>
    </cfRule>
  </conditionalFormatting>
  <conditionalFormatting sqref="C2:H121">
    <cfRule type="cellIs" dxfId="0" priority="1" operator="between">
      <formula>100</formula>
      <formula>200</formula>
    </cfRule>
  </conditionalFormatting>
  <dataValidations count="4">
    <dataValidation type="list" allowBlank="1" showInputMessage="1" showErrorMessage="1" sqref="I2:I121">
      <formula1>"Homme,Femme"</formula1>
    </dataValidation>
    <dataValidation type="list" allowBlank="1" showInputMessage="1" showErrorMessage="1" sqref="J2:J121">
      <formula1>Fonction</formula1>
    </dataValidation>
    <dataValidation type="list" allowBlank="1" showInputMessage="1" showErrorMessage="1" sqref="K2:K121">
      <formula1>Département</formula1>
    </dataValidation>
    <dataValidation type="list" allowBlank="1" showInputMessage="1" showErrorMessage="1" sqref="L2">
      <formula1>Pause</formula1>
    </dataValidation>
  </dataValidations>
  <pageMargins left="0.31496062992125984" right="0.31496062992125984" top="0.74803149606299213" bottom="0.74803149606299213" header="0.31496062992125984" footer="0.31496062992125984"/>
  <pageSetup paperSize="9" scale="75" orientation="landscape" r:id="rId1"/>
  <headerFooter>
    <oddFooter>&amp;CMoniteur des âges IFP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/>
  </sheetPr>
  <dimension ref="A1:E9"/>
  <sheetViews>
    <sheetView zoomScaleNormal="100" workbookViewId="0">
      <selection activeCell="C15" sqref="C15"/>
    </sheetView>
  </sheetViews>
  <sheetFormatPr baseColWidth="10" defaultColWidth="11.44140625" defaultRowHeight="14.4"/>
  <cols>
    <col min="1" max="2" width="11.44140625" style="61"/>
    <col min="3" max="3" width="17.33203125" style="61" customWidth="1"/>
    <col min="4" max="16384" width="11.44140625" style="61"/>
  </cols>
  <sheetData>
    <row r="1" spans="1:5">
      <c r="A1" s="95" t="s">
        <v>27</v>
      </c>
      <c r="B1" s="95"/>
      <c r="C1" s="95"/>
      <c r="D1" s="95"/>
      <c r="E1" s="95"/>
    </row>
    <row r="2" spans="1:5">
      <c r="A2" s="62" t="str">
        <f>Personnel!C127</f>
        <v>Ages</v>
      </c>
      <c r="B2" s="62"/>
      <c r="C2" s="62" t="str">
        <f>Personnel!E127</f>
        <v>Aujourd'hui</v>
      </c>
      <c r="D2" s="62" t="str">
        <f>Personnel!F127</f>
        <v>à 3ans</v>
      </c>
      <c r="E2" s="62" t="str">
        <f>Personnel!G127</f>
        <v>à 5 ans</v>
      </c>
    </row>
    <row r="3" spans="1:5">
      <c r="A3" s="63">
        <f>Personnel!C128</f>
        <v>20</v>
      </c>
      <c r="B3" s="63" t="str">
        <f>Personnel!D128</f>
        <v>Inférieur à 20</v>
      </c>
      <c r="C3" s="63">
        <f ca="1">Personnel!E128</f>
        <v>2</v>
      </c>
      <c r="D3" s="63">
        <f ca="1">Personnel!F128</f>
        <v>0</v>
      </c>
      <c r="E3" s="63">
        <f ca="1">Personnel!G128</f>
        <v>0</v>
      </c>
    </row>
    <row r="4" spans="1:5">
      <c r="A4" s="63">
        <f>Personnel!C129</f>
        <v>30</v>
      </c>
      <c r="B4" s="63" t="str">
        <f>Personnel!D129</f>
        <v>] 20-30 ]</v>
      </c>
      <c r="C4" s="63">
        <f ca="1">Personnel!E129</f>
        <v>2</v>
      </c>
      <c r="D4" s="63">
        <f ca="1">Personnel!F129</f>
        <v>4</v>
      </c>
      <c r="E4" s="63">
        <f ca="1">Personnel!G129</f>
        <v>2</v>
      </c>
    </row>
    <row r="5" spans="1:5">
      <c r="A5" s="63">
        <f>Personnel!C130</f>
        <v>45</v>
      </c>
      <c r="B5" s="63" t="str">
        <f>Personnel!D130</f>
        <v>] 30-45 ]</v>
      </c>
      <c r="C5" s="63">
        <f ca="1">Personnel!E130</f>
        <v>25</v>
      </c>
      <c r="D5" s="63">
        <f ca="1">Personnel!F130</f>
        <v>16</v>
      </c>
      <c r="E5" s="63">
        <f ca="1">Personnel!G130</f>
        <v>15</v>
      </c>
    </row>
    <row r="6" spans="1:5">
      <c r="A6" s="63">
        <f>Personnel!C131</f>
        <v>55</v>
      </c>
      <c r="B6" s="63" t="str">
        <f>Personnel!D131</f>
        <v>] 45-55 ]</v>
      </c>
      <c r="C6" s="63">
        <f ca="1">Personnel!E131</f>
        <v>19</v>
      </c>
      <c r="D6" s="63">
        <f ca="1">Personnel!F131</f>
        <v>27</v>
      </c>
      <c r="E6" s="63">
        <f ca="1">Personnel!G131</f>
        <v>25</v>
      </c>
    </row>
    <row r="7" spans="1:5">
      <c r="A7" s="63">
        <f>Personnel!C132</f>
        <v>60</v>
      </c>
      <c r="B7" s="63" t="str">
        <f>Personnel!D132</f>
        <v>] 55-60 ]</v>
      </c>
      <c r="C7" s="63">
        <f ca="1">Personnel!E132</f>
        <v>8</v>
      </c>
      <c r="D7" s="63">
        <f ca="1">Personnel!F132</f>
        <v>7</v>
      </c>
      <c r="E7" s="63">
        <f ca="1">Personnel!G132</f>
        <v>6</v>
      </c>
    </row>
    <row r="8" spans="1:5">
      <c r="A8" s="63">
        <f>Personnel!C133</f>
        <v>65</v>
      </c>
      <c r="B8" s="63" t="str">
        <f>Personnel!D133</f>
        <v>] 60-65 ]</v>
      </c>
      <c r="C8" s="63">
        <f ca="1">Personnel!E133</f>
        <v>2</v>
      </c>
      <c r="D8" s="63">
        <f ca="1">Personnel!F133</f>
        <v>3</v>
      </c>
      <c r="E8" s="63">
        <f ca="1">Personnel!G133</f>
        <v>8</v>
      </c>
    </row>
    <row r="9" spans="1:5">
      <c r="A9" s="63">
        <f>Personnel!C134</f>
        <v>70</v>
      </c>
      <c r="B9" s="63" t="str">
        <f>Personnel!D134</f>
        <v>] 65-70 ]</v>
      </c>
      <c r="C9" s="63">
        <f ca="1">Personnel!E134</f>
        <v>0</v>
      </c>
      <c r="D9" s="63">
        <f ca="1">Personnel!F134</f>
        <v>1</v>
      </c>
      <c r="E9" s="63">
        <f ca="1">Personnel!G134</f>
        <v>2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&amp;CMoniteur des âges IFP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8"/>
  </sheetPr>
  <dimension ref="A3:E22"/>
  <sheetViews>
    <sheetView zoomScaleNormal="100" workbookViewId="0">
      <selection activeCell="B8" sqref="B8"/>
    </sheetView>
  </sheetViews>
  <sheetFormatPr baseColWidth="10" defaultColWidth="11.44140625" defaultRowHeight="14.4"/>
  <cols>
    <col min="1" max="1" width="19.5546875" customWidth="1"/>
    <col min="2" max="2" width="22.33203125" bestFit="1" customWidth="1"/>
    <col min="3" max="3" width="7.6640625" customWidth="1"/>
    <col min="4" max="4" width="11.88671875" customWidth="1"/>
    <col min="5" max="5" width="11.88671875" bestFit="1" customWidth="1"/>
  </cols>
  <sheetData>
    <row r="3" spans="1:5">
      <c r="A3" s="7" t="s">
        <v>29</v>
      </c>
      <c r="B3" s="7" t="s">
        <v>19</v>
      </c>
    </row>
    <row r="4" spans="1:5">
      <c r="A4" s="7" t="s">
        <v>12</v>
      </c>
      <c r="B4" t="s">
        <v>5</v>
      </c>
      <c r="C4" t="s">
        <v>6</v>
      </c>
      <c r="D4" t="s">
        <v>13</v>
      </c>
    </row>
    <row r="5" spans="1:5">
      <c r="A5" s="8" t="s">
        <v>99</v>
      </c>
      <c r="B5" s="9"/>
      <c r="C5" s="9">
        <v>2</v>
      </c>
      <c r="D5" s="9">
        <v>2</v>
      </c>
    </row>
    <row r="6" spans="1:5">
      <c r="A6" s="8" t="s">
        <v>14</v>
      </c>
      <c r="B6" s="9">
        <v>2</v>
      </c>
      <c r="C6" s="9"/>
      <c r="D6" s="9">
        <v>2</v>
      </c>
    </row>
    <row r="7" spans="1:5">
      <c r="A7" s="8" t="s">
        <v>15</v>
      </c>
      <c r="B7" s="9">
        <v>16</v>
      </c>
      <c r="C7" s="9">
        <v>9</v>
      </c>
      <c r="D7" s="9">
        <v>25</v>
      </c>
    </row>
    <row r="8" spans="1:5">
      <c r="A8" s="8" t="s">
        <v>16</v>
      </c>
      <c r="B8" s="9">
        <v>9</v>
      </c>
      <c r="C8" s="9">
        <v>10</v>
      </c>
      <c r="D8" s="9">
        <v>19</v>
      </c>
    </row>
    <row r="9" spans="1:5">
      <c r="A9" s="8" t="s">
        <v>17</v>
      </c>
      <c r="B9" s="9">
        <v>5</v>
      </c>
      <c r="C9" s="9">
        <v>3</v>
      </c>
      <c r="D9" s="9">
        <v>8</v>
      </c>
    </row>
    <row r="10" spans="1:5">
      <c r="A10" s="8" t="s">
        <v>18</v>
      </c>
      <c r="B10" s="9">
        <v>1</v>
      </c>
      <c r="C10" s="9">
        <v>1</v>
      </c>
      <c r="D10" s="9">
        <v>2</v>
      </c>
    </row>
    <row r="11" spans="1:5">
      <c r="A11" s="8" t="s">
        <v>13</v>
      </c>
      <c r="B11" s="9">
        <v>33</v>
      </c>
      <c r="C11" s="9">
        <v>25</v>
      </c>
      <c r="D11" s="9">
        <v>58</v>
      </c>
    </row>
    <row r="13" spans="1:5" ht="25.95" customHeight="1"/>
    <row r="14" spans="1:5">
      <c r="A14" s="96" t="s">
        <v>20</v>
      </c>
      <c r="B14" s="96"/>
      <c r="C14" s="96"/>
      <c r="D14" s="96"/>
      <c r="E14" s="11">
        <v>-1</v>
      </c>
    </row>
    <row r="15" spans="1:5">
      <c r="A15" t="s">
        <v>12</v>
      </c>
      <c r="B15" t="s">
        <v>5</v>
      </c>
      <c r="C15" t="s">
        <v>6</v>
      </c>
    </row>
    <row r="16" spans="1:5">
      <c r="A16" s="8" t="s">
        <v>99</v>
      </c>
      <c r="B16" s="10">
        <f t="shared" ref="B16:B22" si="0">B5*$E$14</f>
        <v>0</v>
      </c>
      <c r="C16">
        <f t="shared" ref="C16:C22" si="1">C5</f>
        <v>2</v>
      </c>
    </row>
    <row r="17" spans="1:3">
      <c r="A17" t="s">
        <v>14</v>
      </c>
      <c r="B17" s="10">
        <f t="shared" si="0"/>
        <v>-2</v>
      </c>
      <c r="C17">
        <f t="shared" si="1"/>
        <v>0</v>
      </c>
    </row>
    <row r="18" spans="1:3">
      <c r="A18" t="s">
        <v>15</v>
      </c>
      <c r="B18" s="10">
        <f t="shared" si="0"/>
        <v>-16</v>
      </c>
      <c r="C18">
        <f t="shared" si="1"/>
        <v>9</v>
      </c>
    </row>
    <row r="19" spans="1:3">
      <c r="A19" t="s">
        <v>16</v>
      </c>
      <c r="B19" s="10">
        <f t="shared" si="0"/>
        <v>-9</v>
      </c>
      <c r="C19">
        <f t="shared" si="1"/>
        <v>10</v>
      </c>
    </row>
    <row r="20" spans="1:3">
      <c r="A20" t="s">
        <v>17</v>
      </c>
      <c r="B20" s="10">
        <f t="shared" si="0"/>
        <v>-5</v>
      </c>
      <c r="C20">
        <f t="shared" si="1"/>
        <v>3</v>
      </c>
    </row>
    <row r="21" spans="1:3">
      <c r="A21" t="s">
        <v>18</v>
      </c>
      <c r="B21" s="10">
        <f t="shared" si="0"/>
        <v>-1</v>
      </c>
      <c r="C21">
        <f t="shared" si="1"/>
        <v>1</v>
      </c>
    </row>
    <row r="22" spans="1:3">
      <c r="A22" t="s">
        <v>13</v>
      </c>
      <c r="B22" s="10">
        <f t="shared" si="0"/>
        <v>-33</v>
      </c>
      <c r="C22">
        <f t="shared" si="1"/>
        <v>25</v>
      </c>
    </row>
  </sheetData>
  <mergeCells count="1">
    <mergeCell ref="A14:D14"/>
  </mergeCells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&amp;CMoniteur des âges IFP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7"/>
  </sheetPr>
  <dimension ref="A3:E21"/>
  <sheetViews>
    <sheetView zoomScaleNormal="100" workbookViewId="0">
      <selection activeCell="B7" sqref="B7"/>
    </sheetView>
  </sheetViews>
  <sheetFormatPr baseColWidth="10" defaultColWidth="11.44140625" defaultRowHeight="14.4"/>
  <cols>
    <col min="1" max="1" width="19.5546875" customWidth="1"/>
    <col min="2" max="2" width="22.33203125" bestFit="1" customWidth="1"/>
    <col min="3" max="3" width="7.6640625" customWidth="1"/>
    <col min="4" max="4" width="11.88671875" customWidth="1"/>
    <col min="5" max="5" width="11.88671875" bestFit="1" customWidth="1"/>
  </cols>
  <sheetData>
    <row r="3" spans="1:5">
      <c r="A3" s="7" t="s">
        <v>29</v>
      </c>
      <c r="B3" s="7" t="s">
        <v>19</v>
      </c>
    </row>
    <row r="4" spans="1:5">
      <c r="A4" s="7" t="s">
        <v>12</v>
      </c>
      <c r="B4" t="s">
        <v>5</v>
      </c>
      <c r="C4" t="s">
        <v>6</v>
      </c>
      <c r="D4" t="s">
        <v>13</v>
      </c>
    </row>
    <row r="5" spans="1:5">
      <c r="A5" s="8" t="s">
        <v>14</v>
      </c>
      <c r="B5" s="9">
        <v>2</v>
      </c>
      <c r="C5" s="9">
        <v>2</v>
      </c>
      <c r="D5" s="9">
        <v>4</v>
      </c>
    </row>
    <row r="6" spans="1:5">
      <c r="A6" s="8" t="s">
        <v>15</v>
      </c>
      <c r="B6" s="9">
        <v>7</v>
      </c>
      <c r="C6" s="9">
        <v>6</v>
      </c>
      <c r="D6" s="9">
        <v>13</v>
      </c>
    </row>
    <row r="7" spans="1:5">
      <c r="A7" s="8" t="s">
        <v>16</v>
      </c>
      <c r="B7" s="9">
        <v>18</v>
      </c>
      <c r="C7" s="9">
        <v>12</v>
      </c>
      <c r="D7" s="9">
        <v>30</v>
      </c>
    </row>
    <row r="8" spans="1:5">
      <c r="A8" s="8" t="s">
        <v>17</v>
      </c>
      <c r="B8" s="9">
        <v>1</v>
      </c>
      <c r="C8" s="9">
        <v>2</v>
      </c>
      <c r="D8" s="9">
        <v>3</v>
      </c>
    </row>
    <row r="9" spans="1:5">
      <c r="A9" s="8" t="s">
        <v>18</v>
      </c>
      <c r="B9" s="9">
        <v>5</v>
      </c>
      <c r="C9" s="9">
        <v>3</v>
      </c>
      <c r="D9" s="9">
        <v>8</v>
      </c>
    </row>
    <row r="10" spans="1:5">
      <c r="A10" s="8" t="s">
        <v>13</v>
      </c>
      <c r="B10" s="9">
        <v>33</v>
      </c>
      <c r="C10" s="9">
        <v>25</v>
      </c>
      <c r="D10" s="9">
        <v>58</v>
      </c>
    </row>
    <row r="13" spans="1:5" ht="25.95" customHeight="1"/>
    <row r="14" spans="1:5">
      <c r="A14" s="96" t="s">
        <v>20</v>
      </c>
      <c r="B14" s="96"/>
      <c r="C14" s="96"/>
      <c r="D14" s="96"/>
      <c r="E14" s="11">
        <v>-1</v>
      </c>
    </row>
    <row r="15" spans="1:5">
      <c r="A15" t="s">
        <v>12</v>
      </c>
      <c r="B15" t="s">
        <v>5</v>
      </c>
      <c r="C15" t="s">
        <v>6</v>
      </c>
    </row>
    <row r="16" spans="1:5">
      <c r="A16" t="s">
        <v>14</v>
      </c>
      <c r="B16" s="10">
        <f>B5*$E$14</f>
        <v>-2</v>
      </c>
      <c r="C16">
        <f t="shared" ref="C16:C21" si="0">C5</f>
        <v>2</v>
      </c>
    </row>
    <row r="17" spans="1:3">
      <c r="A17" t="s">
        <v>15</v>
      </c>
      <c r="B17" s="10">
        <f t="shared" ref="B17:B21" si="1">B6*$E$14</f>
        <v>-7</v>
      </c>
      <c r="C17">
        <f t="shared" si="0"/>
        <v>6</v>
      </c>
    </row>
    <row r="18" spans="1:3">
      <c r="A18" t="s">
        <v>16</v>
      </c>
      <c r="B18" s="10">
        <f t="shared" si="1"/>
        <v>-18</v>
      </c>
      <c r="C18">
        <f t="shared" si="0"/>
        <v>12</v>
      </c>
    </row>
    <row r="19" spans="1:3">
      <c r="A19" t="s">
        <v>17</v>
      </c>
      <c r="B19" s="10">
        <f t="shared" si="1"/>
        <v>-1</v>
      </c>
      <c r="C19">
        <f t="shared" si="0"/>
        <v>2</v>
      </c>
    </row>
    <row r="20" spans="1:3">
      <c r="A20" t="s">
        <v>18</v>
      </c>
      <c r="B20" s="10">
        <f t="shared" si="1"/>
        <v>-5</v>
      </c>
      <c r="C20">
        <f t="shared" si="0"/>
        <v>3</v>
      </c>
    </row>
    <row r="21" spans="1:3">
      <c r="A21" t="s">
        <v>13</v>
      </c>
      <c r="B21" s="10">
        <f t="shared" si="1"/>
        <v>-33</v>
      </c>
      <c r="C21">
        <f t="shared" si="0"/>
        <v>25</v>
      </c>
    </row>
  </sheetData>
  <mergeCells count="1">
    <mergeCell ref="A14:D14"/>
  </mergeCells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&amp;CMoniteur des âges IFP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/>
  </sheetPr>
  <dimension ref="A1:E21"/>
  <sheetViews>
    <sheetView zoomScaleNormal="100" workbookViewId="0">
      <selection activeCell="G28" sqref="G28"/>
    </sheetView>
  </sheetViews>
  <sheetFormatPr baseColWidth="10" defaultColWidth="11.44140625" defaultRowHeight="14.4"/>
  <cols>
    <col min="1" max="1" width="19.5546875" customWidth="1"/>
    <col min="2" max="2" width="22.33203125" bestFit="1" customWidth="1"/>
    <col min="3" max="3" width="7.6640625" customWidth="1"/>
    <col min="4" max="4" width="11.88671875" customWidth="1"/>
    <col min="5" max="5" width="18.33203125" bestFit="1" customWidth="1"/>
    <col min="6" max="6" width="24.109375" bestFit="1" customWidth="1"/>
    <col min="7" max="7" width="23.109375" bestFit="1" customWidth="1"/>
  </cols>
  <sheetData>
    <row r="1" spans="1:5">
      <c r="A1" s="7" t="s">
        <v>0</v>
      </c>
      <c r="B1" t="s">
        <v>82</v>
      </c>
    </row>
    <row r="3" spans="1:5">
      <c r="A3" s="7" t="s">
        <v>29</v>
      </c>
      <c r="B3" s="7" t="s">
        <v>19</v>
      </c>
    </row>
    <row r="4" spans="1:5">
      <c r="A4" s="7" t="s">
        <v>12</v>
      </c>
      <c r="B4" t="s">
        <v>5</v>
      </c>
      <c r="C4" t="s">
        <v>6</v>
      </c>
      <c r="D4" t="s">
        <v>13</v>
      </c>
    </row>
    <row r="5" spans="1:5">
      <c r="A5" s="8" t="s">
        <v>14</v>
      </c>
      <c r="B5" s="9">
        <v>0</v>
      </c>
      <c r="C5" s="9">
        <v>2</v>
      </c>
      <c r="D5" s="9">
        <v>2</v>
      </c>
    </row>
    <row r="6" spans="1:5">
      <c r="A6" s="8" t="s">
        <v>15</v>
      </c>
      <c r="B6" s="9">
        <v>9</v>
      </c>
      <c r="C6" s="9">
        <v>4</v>
      </c>
      <c r="D6" s="9">
        <v>13</v>
      </c>
    </row>
    <row r="7" spans="1:5">
      <c r="A7" s="8" t="s">
        <v>16</v>
      </c>
      <c r="B7" s="9">
        <v>13</v>
      </c>
      <c r="C7" s="9">
        <v>11</v>
      </c>
      <c r="D7" s="9">
        <v>24</v>
      </c>
    </row>
    <row r="8" spans="1:5">
      <c r="A8" s="8" t="s">
        <v>17</v>
      </c>
      <c r="B8" s="9">
        <v>5</v>
      </c>
      <c r="C8" s="9">
        <v>4</v>
      </c>
      <c r="D8" s="9">
        <v>9</v>
      </c>
    </row>
    <row r="9" spans="1:5">
      <c r="A9" s="8" t="s">
        <v>18</v>
      </c>
      <c r="B9" s="9">
        <v>6</v>
      </c>
      <c r="C9" s="9">
        <v>4</v>
      </c>
      <c r="D9" s="9">
        <v>10</v>
      </c>
    </row>
    <row r="10" spans="1:5">
      <c r="A10" s="8" t="s">
        <v>13</v>
      </c>
      <c r="B10" s="9">
        <v>33</v>
      </c>
      <c r="C10" s="9">
        <v>25</v>
      </c>
      <c r="D10" s="9">
        <v>58</v>
      </c>
    </row>
    <row r="13" spans="1:5" ht="25.95" customHeight="1"/>
    <row r="14" spans="1:5">
      <c r="A14" s="96" t="s">
        <v>20</v>
      </c>
      <c r="B14" s="96"/>
      <c r="C14" s="96"/>
      <c r="D14" s="96"/>
      <c r="E14" s="11">
        <v>-1</v>
      </c>
    </row>
    <row r="15" spans="1:5">
      <c r="A15" t="s">
        <v>12</v>
      </c>
      <c r="B15" t="s">
        <v>5</v>
      </c>
      <c r="C15" t="s">
        <v>6</v>
      </c>
    </row>
    <row r="16" spans="1:5">
      <c r="A16" t="s">
        <v>14</v>
      </c>
      <c r="B16" s="10">
        <f>B5*$E$14</f>
        <v>0</v>
      </c>
      <c r="C16">
        <f>C5</f>
        <v>2</v>
      </c>
    </row>
    <row r="17" spans="1:3">
      <c r="A17" t="s">
        <v>15</v>
      </c>
      <c r="B17" s="10">
        <f>B6*$E$14</f>
        <v>-9</v>
      </c>
      <c r="C17">
        <f>C6</f>
        <v>4</v>
      </c>
    </row>
    <row r="18" spans="1:3">
      <c r="A18" t="s">
        <v>16</v>
      </c>
      <c r="B18" s="10">
        <f>B7*$E$14</f>
        <v>-13</v>
      </c>
      <c r="C18">
        <f>C7</f>
        <v>11</v>
      </c>
    </row>
    <row r="19" spans="1:3">
      <c r="A19" t="s">
        <v>17</v>
      </c>
      <c r="B19" s="10">
        <f>B8*$E$14</f>
        <v>-5</v>
      </c>
      <c r="C19">
        <f>C8</f>
        <v>4</v>
      </c>
    </row>
    <row r="20" spans="1:3">
      <c r="A20" t="s">
        <v>18</v>
      </c>
      <c r="B20" s="10">
        <f>B9*$E$14</f>
        <v>-6</v>
      </c>
      <c r="C20">
        <f>C9</f>
        <v>4</v>
      </c>
    </row>
    <row r="21" spans="1:3">
      <c r="A21" t="s">
        <v>13</v>
      </c>
    </row>
  </sheetData>
  <mergeCells count="1">
    <mergeCell ref="A14:D14"/>
  </mergeCells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&amp;CMoniteur des âges IFP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12</vt:i4>
      </vt:variant>
      <vt:variant>
        <vt:lpstr>Graphiques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22" baseType="lpstr">
      <vt:lpstr>Explication</vt:lpstr>
      <vt:lpstr>Liste graphique&amp;tableau</vt:lpstr>
      <vt:lpstr>Fonction</vt:lpstr>
      <vt:lpstr>Feuil1</vt:lpstr>
      <vt:lpstr>Personnel</vt:lpstr>
      <vt:lpstr>T1</vt:lpstr>
      <vt:lpstr>T2</vt:lpstr>
      <vt:lpstr>T3</vt:lpstr>
      <vt:lpstr>T4</vt:lpstr>
      <vt:lpstr>T5</vt:lpstr>
      <vt:lpstr>T6</vt:lpstr>
      <vt:lpstr>T7</vt:lpstr>
      <vt:lpstr>G1 </vt:lpstr>
      <vt:lpstr>G2</vt:lpstr>
      <vt:lpstr>G3</vt:lpstr>
      <vt:lpstr>G4</vt:lpstr>
      <vt:lpstr>G5</vt:lpstr>
      <vt:lpstr>G6</vt:lpstr>
      <vt:lpstr>G7</vt:lpstr>
      <vt:lpstr>Département</vt:lpstr>
      <vt:lpstr>Fonction</vt:lpstr>
      <vt:lpstr>Pause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2013-08-07T12:39:15Z</cp:lastPrinted>
  <dcterms:created xsi:type="dcterms:W3CDTF">2013-03-28T07:51:47Z</dcterms:created>
  <dcterms:modified xsi:type="dcterms:W3CDTF">2013-10-21T11:46:09Z</dcterms:modified>
</cp:coreProperties>
</file>